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X:\Dokumenty\výtah Římská 13 dvojčata\projekt\"/>
    </mc:Choice>
  </mc:AlternateContent>
  <bookViews>
    <workbookView xWindow="270" yWindow="555" windowWidth="20775" windowHeight="14760" activeTab="1"/>
  </bookViews>
  <sheets>
    <sheet name="Rekapitulace stavby" sheetId="1" r:id="rId1"/>
    <sheet name="01 - Stavebně konstrukční..." sheetId="2" r:id="rId2"/>
    <sheet name="02 - Výtah V2 a V3" sheetId="3" r:id="rId3"/>
    <sheet name="03 - Silnoproudá elektroi..." sheetId="4" r:id="rId4"/>
    <sheet name="04 - EPS" sheetId="5" r:id="rId5"/>
    <sheet name="Pokyny pro vyplnění" sheetId="6" r:id="rId6"/>
  </sheets>
  <definedNames>
    <definedName name="_xlnm._FilterDatabase" localSheetId="1" hidden="1">'01 - Stavebně konstrukční...'!$C$94:$K$230</definedName>
    <definedName name="_xlnm._FilterDatabase" localSheetId="2" hidden="1">'02 - Výtah V2 a V3'!$C$81:$K$109</definedName>
    <definedName name="_xlnm._FilterDatabase" localSheetId="3" hidden="1">'03 - Silnoproudá elektroi...'!$C$81:$K$119</definedName>
    <definedName name="_xlnm._FilterDatabase" localSheetId="4" hidden="1">'04 - EPS'!$C$81:$K$99</definedName>
    <definedName name="_xlnm.Print_Titles" localSheetId="1">'01 - Stavebně konstrukční...'!$94:$94</definedName>
    <definedName name="_xlnm.Print_Titles" localSheetId="2">'02 - Výtah V2 a V3'!$81:$81</definedName>
    <definedName name="_xlnm.Print_Titles" localSheetId="3">'03 - Silnoproudá elektroi...'!$81:$81</definedName>
    <definedName name="_xlnm.Print_Titles" localSheetId="4">'04 - EPS'!$81:$81</definedName>
    <definedName name="_xlnm.Print_Titles" localSheetId="0">'Rekapitulace stavby'!$52:$52</definedName>
    <definedName name="_xlnm.Print_Area" localSheetId="1">'01 - Stavebně konstrukční...'!$C$4:$J$39,'01 - Stavebně konstrukční...'!$C$45:$J$76,'01 - Stavebně konstrukční...'!$C$82:$K$230</definedName>
    <definedName name="_xlnm.Print_Area" localSheetId="2">'02 - Výtah V2 a V3'!$C$4:$J$39,'02 - Výtah V2 a V3'!$C$45:$J$63,'02 - Výtah V2 a V3'!$C$69:$K$109</definedName>
    <definedName name="_xlnm.Print_Area" localSheetId="3">'03 - Silnoproudá elektroi...'!$C$4:$J$39,'03 - Silnoproudá elektroi...'!$C$45:$J$63,'03 - Silnoproudá elektroi...'!$C$69:$K$119</definedName>
    <definedName name="_xlnm.Print_Area" localSheetId="4">'04 - EPS'!$C$4:$J$39,'04 - EPS'!$C$45:$J$63,'04 - EPS'!$C$69:$K$99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 s="1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BI85" i="5"/>
  <c r="BH85" i="5"/>
  <c r="BG85" i="5"/>
  <c r="BF85" i="5"/>
  <c r="T85" i="5"/>
  <c r="R85" i="5"/>
  <c r="P85" i="5"/>
  <c r="J79" i="5"/>
  <c r="J78" i="5"/>
  <c r="F78" i="5"/>
  <c r="F76" i="5"/>
  <c r="E74" i="5"/>
  <c r="J55" i="5"/>
  <c r="J54" i="5"/>
  <c r="F54" i="5"/>
  <c r="F52" i="5"/>
  <c r="E50" i="5"/>
  <c r="J18" i="5"/>
  <c r="E18" i="5"/>
  <c r="F79" i="5" s="1"/>
  <c r="J17" i="5"/>
  <c r="J12" i="5"/>
  <c r="J52" i="5" s="1"/>
  <c r="E7" i="5"/>
  <c r="E48" i="5" s="1"/>
  <c r="J37" i="4"/>
  <c r="J36" i="4"/>
  <c r="AY57" i="1" s="1"/>
  <c r="J35" i="4"/>
  <c r="AX57" i="1"/>
  <c r="BI119" i="4"/>
  <c r="BH119" i="4"/>
  <c r="BG119" i="4"/>
  <c r="BF119" i="4"/>
  <c r="T119" i="4"/>
  <c r="R119" i="4"/>
  <c r="P119" i="4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5" i="4"/>
  <c r="BH85" i="4"/>
  <c r="BG85" i="4"/>
  <c r="F35" i="4" s="1"/>
  <c r="BF85" i="4"/>
  <c r="T85" i="4"/>
  <c r="R85" i="4"/>
  <c r="P85" i="4"/>
  <c r="J79" i="4"/>
  <c r="J78" i="4"/>
  <c r="F78" i="4"/>
  <c r="F76" i="4"/>
  <c r="E74" i="4"/>
  <c r="J55" i="4"/>
  <c r="J54" i="4"/>
  <c r="F54" i="4"/>
  <c r="F52" i="4"/>
  <c r="E50" i="4"/>
  <c r="J18" i="4"/>
  <c r="E18" i="4"/>
  <c r="F79" i="4" s="1"/>
  <c r="J17" i="4"/>
  <c r="J12" i="4"/>
  <c r="J76" i="4" s="1"/>
  <c r="E7" i="4"/>
  <c r="E72" i="4" s="1"/>
  <c r="J37" i="3"/>
  <c r="J36" i="3"/>
  <c r="AY56" i="1" s="1"/>
  <c r="J35" i="3"/>
  <c r="AX56" i="1" s="1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J79" i="3"/>
  <c r="J78" i="3"/>
  <c r="F78" i="3"/>
  <c r="F76" i="3"/>
  <c r="E74" i="3"/>
  <c r="J55" i="3"/>
  <c r="J54" i="3"/>
  <c r="F54" i="3"/>
  <c r="F52" i="3"/>
  <c r="E50" i="3"/>
  <c r="J18" i="3"/>
  <c r="E18" i="3"/>
  <c r="F55" i="3" s="1"/>
  <c r="J17" i="3"/>
  <c r="J12" i="3"/>
  <c r="J52" i="3" s="1"/>
  <c r="E7" i="3"/>
  <c r="E48" i="3"/>
  <c r="J37" i="2"/>
  <c r="J36" i="2"/>
  <c r="AY55" i="1" s="1"/>
  <c r="J35" i="2"/>
  <c r="AX55" i="1" s="1"/>
  <c r="BI229" i="2"/>
  <c r="BH229" i="2"/>
  <c r="BG229" i="2"/>
  <c r="BF229" i="2"/>
  <c r="T229" i="2"/>
  <c r="T228" i="2" s="1"/>
  <c r="R229" i="2"/>
  <c r="R228" i="2"/>
  <c r="P229" i="2"/>
  <c r="P228" i="2" s="1"/>
  <c r="BI226" i="2"/>
  <c r="BH226" i="2"/>
  <c r="BG226" i="2"/>
  <c r="BF226" i="2"/>
  <c r="T226" i="2"/>
  <c r="T225" i="2"/>
  <c r="R226" i="2"/>
  <c r="R225" i="2" s="1"/>
  <c r="P226" i="2"/>
  <c r="P225" i="2" s="1"/>
  <c r="BI223" i="2"/>
  <c r="BH223" i="2"/>
  <c r="BG223" i="2"/>
  <c r="BF223" i="2"/>
  <c r="T223" i="2"/>
  <c r="T222" i="2" s="1"/>
  <c r="T221" i="2" s="1"/>
  <c r="R223" i="2"/>
  <c r="R222" i="2" s="1"/>
  <c r="R221" i="2" s="1"/>
  <c r="P223" i="2"/>
  <c r="P222" i="2" s="1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T146" i="2"/>
  <c r="R147" i="2"/>
  <c r="R146" i="2" s="1"/>
  <c r="P147" i="2"/>
  <c r="P146" i="2" s="1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T97" i="2"/>
  <c r="R98" i="2"/>
  <c r="R97" i="2" s="1"/>
  <c r="P98" i="2"/>
  <c r="P97" i="2" s="1"/>
  <c r="J92" i="2"/>
  <c r="J91" i="2"/>
  <c r="F91" i="2"/>
  <c r="F89" i="2"/>
  <c r="E87" i="2"/>
  <c r="J55" i="2"/>
  <c r="J54" i="2"/>
  <c r="F54" i="2"/>
  <c r="F52" i="2"/>
  <c r="E50" i="2"/>
  <c r="J18" i="2"/>
  <c r="E18" i="2"/>
  <c r="F92" i="2" s="1"/>
  <c r="J17" i="2"/>
  <c r="J12" i="2"/>
  <c r="J89" i="2" s="1"/>
  <c r="E7" i="2"/>
  <c r="E48" i="2" s="1"/>
  <c r="L50" i="1"/>
  <c r="AM50" i="1"/>
  <c r="AM49" i="1"/>
  <c r="L49" i="1"/>
  <c r="AM47" i="1"/>
  <c r="L47" i="1"/>
  <c r="L45" i="1"/>
  <c r="L44" i="1"/>
  <c r="BK172" i="2"/>
  <c r="J178" i="2"/>
  <c r="J109" i="3"/>
  <c r="J86" i="3"/>
  <c r="BK92" i="5"/>
  <c r="J176" i="2"/>
  <c r="BK127" i="2"/>
  <c r="BK90" i="3"/>
  <c r="BK97" i="5"/>
  <c r="BK117" i="2"/>
  <c r="BK170" i="2"/>
  <c r="BK176" i="2"/>
  <c r="J96" i="3"/>
  <c r="J92" i="3"/>
  <c r="BK111" i="4"/>
  <c r="BK96" i="4"/>
  <c r="BK197" i="2"/>
  <c r="BK102" i="2"/>
  <c r="BK151" i="2"/>
  <c r="J108" i="2"/>
  <c r="J93" i="3"/>
  <c r="BK119" i="4"/>
  <c r="BK107" i="4"/>
  <c r="J99" i="5"/>
  <c r="J163" i="2"/>
  <c r="BK173" i="2"/>
  <c r="J133" i="2"/>
  <c r="BK105" i="2"/>
  <c r="J101" i="3"/>
  <c r="J96" i="4"/>
  <c r="BK93" i="5"/>
  <c r="J223" i="2"/>
  <c r="J181" i="2"/>
  <c r="BK109" i="3"/>
  <c r="BK94" i="4"/>
  <c r="BK185" i="2"/>
  <c r="J192" i="2"/>
  <c r="BK100" i="3"/>
  <c r="J88" i="3"/>
  <c r="J215" i="2"/>
  <c r="J147" i="2"/>
  <c r="J185" i="2"/>
  <c r="J200" i="2"/>
  <c r="BK154" i="2"/>
  <c r="BK89" i="3"/>
  <c r="BK94" i="3"/>
  <c r="BK102" i="4"/>
  <c r="J98" i="5"/>
  <c r="BK87" i="5"/>
  <c r="BK189" i="2"/>
  <c r="J187" i="2"/>
  <c r="BK130" i="2"/>
  <c r="J95" i="3"/>
  <c r="J106" i="3"/>
  <c r="BK110" i="4"/>
  <c r="BK116" i="4"/>
  <c r="J206" i="2"/>
  <c r="BK183" i="2"/>
  <c r="J183" i="2"/>
  <c r="BK119" i="2"/>
  <c r="J104" i="3"/>
  <c r="J109" i="4"/>
  <c r="J87" i="4"/>
  <c r="BK89" i="5"/>
  <c r="J174" i="2"/>
  <c r="J92" i="4"/>
  <c r="J93" i="5"/>
  <c r="BK168" i="2"/>
  <c r="BK106" i="3"/>
  <c r="J91" i="5"/>
  <c r="BK187" i="2"/>
  <c r="J144" i="2"/>
  <c r="BK113" i="2"/>
  <c r="BK133" i="2"/>
  <c r="BK85" i="3"/>
  <c r="J111" i="4"/>
  <c r="J94" i="4"/>
  <c r="BK94" i="5"/>
  <c r="J122" i="2"/>
  <c r="J172" i="2"/>
  <c r="J153" i="2"/>
  <c r="BK86" i="3"/>
  <c r="J85" i="3"/>
  <c r="J85" i="4"/>
  <c r="J92" i="5"/>
  <c r="BK215" i="2"/>
  <c r="BK147" i="2"/>
  <c r="J141" i="2"/>
  <c r="BK108" i="3"/>
  <c r="J105" i="4"/>
  <c r="BK98" i="5"/>
  <c r="BK200" i="2"/>
  <c r="BK163" i="2"/>
  <c r="BK102" i="3"/>
  <c r="BK87" i="3"/>
  <c r="J105" i="2"/>
  <c r="J127" i="2"/>
  <c r="BK88" i="3"/>
  <c r="J89" i="4"/>
  <c r="J170" i="2"/>
  <c r="BK108" i="2"/>
  <c r="J125" i="2"/>
  <c r="J117" i="2"/>
  <c r="BK96" i="3"/>
  <c r="BK92" i="4"/>
  <c r="J89" i="5"/>
  <c r="J226" i="2"/>
  <c r="J160" i="2"/>
  <c r="J102" i="2"/>
  <c r="J103" i="3"/>
  <c r="BK91" i="3"/>
  <c r="BK109" i="4"/>
  <c r="BK85" i="5"/>
  <c r="BK125" i="2"/>
  <c r="J157" i="2"/>
  <c r="BK206" i="2"/>
  <c r="J90" i="3"/>
  <c r="BK95" i="3"/>
  <c r="BK108" i="4"/>
  <c r="J97" i="5"/>
  <c r="BK98" i="2"/>
  <c r="J130" i="2"/>
  <c r="J98" i="3"/>
  <c r="BK91" i="5"/>
  <c r="J154" i="2"/>
  <c r="BK107" i="3"/>
  <c r="J107" i="4"/>
  <c r="BK153" i="2"/>
  <c r="J98" i="2"/>
  <c r="BK160" i="2"/>
  <c r="J107" i="3"/>
  <c r="J87" i="3"/>
  <c r="BK99" i="4"/>
  <c r="J94" i="5"/>
  <c r="BK181" i="2"/>
  <c r="J189" i="2"/>
  <c r="BK157" i="2"/>
  <c r="BK99" i="3"/>
  <c r="J113" i="4"/>
  <c r="J102" i="4"/>
  <c r="J119" i="2"/>
  <c r="J94" i="3"/>
  <c r="J110" i="4"/>
  <c r="BK229" i="2"/>
  <c r="J137" i="2"/>
  <c r="J151" i="2"/>
  <c r="BK105" i="4"/>
  <c r="BK144" i="2"/>
  <c r="J168" i="2"/>
  <c r="J100" i="3"/>
  <c r="J87" i="5"/>
  <c r="BK203" i="2"/>
  <c r="J166" i="2"/>
  <c r="BK137" i="2"/>
  <c r="J108" i="3"/>
  <c r="BK105" i="3"/>
  <c r="BK92" i="3"/>
  <c r="J119" i="4"/>
  <c r="BK95" i="5"/>
  <c r="J173" i="2"/>
  <c r="BK141" i="2"/>
  <c r="BK122" i="2"/>
  <c r="J105" i="3"/>
  <c r="J99" i="3"/>
  <c r="J116" i="4"/>
  <c r="J99" i="4"/>
  <c r="J113" i="2"/>
  <c r="J139" i="2"/>
  <c r="BK178" i="2"/>
  <c r="BK103" i="3"/>
  <c r="J89" i="3"/>
  <c r="BK85" i="4"/>
  <c r="BK99" i="5"/>
  <c r="BK139" i="2"/>
  <c r="J203" i="2"/>
  <c r="BK89" i="4"/>
  <c r="BK223" i="2"/>
  <c r="J210" i="2"/>
  <c r="J91" i="3"/>
  <c r="J229" i="2"/>
  <c r="AS54" i="1"/>
  <c r="BK104" i="3"/>
  <c r="J102" i="3"/>
  <c r="J108" i="4"/>
  <c r="J95" i="5"/>
  <c r="BK210" i="2"/>
  <c r="BK174" i="2"/>
  <c r="J197" i="2"/>
  <c r="BK101" i="3"/>
  <c r="BK93" i="3"/>
  <c r="BK87" i="4"/>
  <c r="BK226" i="2"/>
  <c r="BK192" i="2"/>
  <c r="BK166" i="2"/>
  <c r="BK98" i="3"/>
  <c r="BK113" i="4"/>
  <c r="J85" i="5"/>
  <c r="P221" i="2" l="1"/>
  <c r="R101" i="2"/>
  <c r="R116" i="2"/>
  <c r="R136" i="2"/>
  <c r="P150" i="2"/>
  <c r="P156" i="2"/>
  <c r="R162" i="2"/>
  <c r="P191" i="2"/>
  <c r="R209" i="2"/>
  <c r="P84" i="3"/>
  <c r="P97" i="3"/>
  <c r="BK115" i="4"/>
  <c r="J115" i="4" s="1"/>
  <c r="J62" i="4" s="1"/>
  <c r="BK116" i="2"/>
  <c r="J116" i="2" s="1"/>
  <c r="J63" i="2" s="1"/>
  <c r="P136" i="2"/>
  <c r="P162" i="2"/>
  <c r="BK191" i="2"/>
  <c r="J191" i="2" s="1"/>
  <c r="J70" i="2" s="1"/>
  <c r="BK209" i="2"/>
  <c r="J209" i="2" s="1"/>
  <c r="J71" i="2" s="1"/>
  <c r="T84" i="3"/>
  <c r="BK84" i="4"/>
  <c r="BK83" i="4" s="1"/>
  <c r="P101" i="2"/>
  <c r="P116" i="2"/>
  <c r="BK136" i="2"/>
  <c r="J136" i="2" s="1"/>
  <c r="J64" i="2" s="1"/>
  <c r="BK150" i="2"/>
  <c r="J150" i="2" s="1"/>
  <c r="J67" i="2" s="1"/>
  <c r="BK156" i="2"/>
  <c r="J156" i="2" s="1"/>
  <c r="J68" i="2" s="1"/>
  <c r="BK162" i="2"/>
  <c r="J162" i="2" s="1"/>
  <c r="J69" i="2" s="1"/>
  <c r="T162" i="2"/>
  <c r="P209" i="2"/>
  <c r="R84" i="3"/>
  <c r="R97" i="3"/>
  <c r="R84" i="4"/>
  <c r="T115" i="4"/>
  <c r="T101" i="2"/>
  <c r="T136" i="2"/>
  <c r="R150" i="2"/>
  <c r="R156" i="2"/>
  <c r="R191" i="2"/>
  <c r="T209" i="2"/>
  <c r="BK84" i="3"/>
  <c r="T97" i="3"/>
  <c r="P84" i="4"/>
  <c r="P83" i="4" s="1"/>
  <c r="P82" i="4" s="1"/>
  <c r="AU57" i="1" s="1"/>
  <c r="P115" i="4"/>
  <c r="BK101" i="2"/>
  <c r="J101" i="2" s="1"/>
  <c r="J62" i="2" s="1"/>
  <c r="T116" i="2"/>
  <c r="T150" i="2"/>
  <c r="T156" i="2"/>
  <c r="T191" i="2"/>
  <c r="BK97" i="3"/>
  <c r="J97" i="3" s="1"/>
  <c r="J62" i="3" s="1"/>
  <c r="T84" i="4"/>
  <c r="T83" i="4" s="1"/>
  <c r="T82" i="4" s="1"/>
  <c r="R115" i="4"/>
  <c r="BK84" i="5"/>
  <c r="J84" i="5"/>
  <c r="J61" i="5" s="1"/>
  <c r="P84" i="5"/>
  <c r="R84" i="5"/>
  <c r="T84" i="5"/>
  <c r="BK96" i="5"/>
  <c r="J96" i="5" s="1"/>
  <c r="J62" i="5" s="1"/>
  <c r="P96" i="5"/>
  <c r="R96" i="5"/>
  <c r="T96" i="5"/>
  <c r="BK97" i="2"/>
  <c r="J97" i="2" s="1"/>
  <c r="J61" i="2" s="1"/>
  <c r="BK228" i="2"/>
  <c r="J228" i="2"/>
  <c r="J75" i="2"/>
  <c r="BK146" i="2"/>
  <c r="J146" i="2" s="1"/>
  <c r="J65" i="2" s="1"/>
  <c r="BK225" i="2"/>
  <c r="J225" i="2" s="1"/>
  <c r="J74" i="2" s="1"/>
  <c r="BK222" i="2"/>
  <c r="E72" i="5"/>
  <c r="BE93" i="5"/>
  <c r="BE85" i="5"/>
  <c r="BE92" i="5"/>
  <c r="BE95" i="5"/>
  <c r="BE97" i="5"/>
  <c r="BE98" i="5"/>
  <c r="F55" i="5"/>
  <c r="J76" i="5"/>
  <c r="BE87" i="5"/>
  <c r="BE89" i="5"/>
  <c r="BE91" i="5"/>
  <c r="BE94" i="5"/>
  <c r="BE99" i="5"/>
  <c r="J52" i="4"/>
  <c r="BE85" i="4"/>
  <c r="BE107" i="4"/>
  <c r="E48" i="4"/>
  <c r="F55" i="4"/>
  <c r="BE99" i="4"/>
  <c r="BE108" i="4"/>
  <c r="BE109" i="4"/>
  <c r="BE111" i="4"/>
  <c r="BE113" i="4"/>
  <c r="BE87" i="4"/>
  <c r="BE89" i="4"/>
  <c r="BE96" i="4"/>
  <c r="BE102" i="4"/>
  <c r="BE110" i="4"/>
  <c r="BE92" i="4"/>
  <c r="BE94" i="4"/>
  <c r="BE105" i="4"/>
  <c r="BE116" i="4"/>
  <c r="BE119" i="4"/>
  <c r="BB57" i="1"/>
  <c r="J76" i="3"/>
  <c r="E72" i="3"/>
  <c r="BE93" i="3"/>
  <c r="J222" i="2"/>
  <c r="J73" i="2" s="1"/>
  <c r="BE88" i="3"/>
  <c r="F79" i="3"/>
  <c r="BE89" i="3"/>
  <c r="BE101" i="3"/>
  <c r="BE104" i="3"/>
  <c r="BE86" i="3"/>
  <c r="BE92" i="3"/>
  <c r="BE96" i="3"/>
  <c r="BE98" i="3"/>
  <c r="BE99" i="3"/>
  <c r="BE102" i="3"/>
  <c r="BE108" i="3"/>
  <c r="BE91" i="3"/>
  <c r="BE94" i="3"/>
  <c r="BE85" i="3"/>
  <c r="BE87" i="3"/>
  <c r="BE90" i="3"/>
  <c r="BE95" i="3"/>
  <c r="BE100" i="3"/>
  <c r="BE103" i="3"/>
  <c r="BE105" i="3"/>
  <c r="BE106" i="3"/>
  <c r="BE107" i="3"/>
  <c r="BE109" i="3"/>
  <c r="F55" i="2"/>
  <c r="BE98" i="2"/>
  <c r="BE122" i="2"/>
  <c r="BE137" i="2"/>
  <c r="BE144" i="2"/>
  <c r="BE163" i="2"/>
  <c r="BE172" i="2"/>
  <c r="BE181" i="2"/>
  <c r="BE183" i="2"/>
  <c r="BE185" i="2"/>
  <c r="BE206" i="2"/>
  <c r="E85" i="2"/>
  <c r="BE139" i="2"/>
  <c r="BE141" i="2"/>
  <c r="BE147" i="2"/>
  <c r="BE153" i="2"/>
  <c r="BE160" i="2"/>
  <c r="BE174" i="2"/>
  <c r="BE178" i="2"/>
  <c r="BE197" i="2"/>
  <c r="BE203" i="2"/>
  <c r="BE102" i="2"/>
  <c r="BE113" i="2"/>
  <c r="BE117" i="2"/>
  <c r="BE119" i="2"/>
  <c r="BE125" i="2"/>
  <c r="BE151" i="2"/>
  <c r="BE168" i="2"/>
  <c r="BE170" i="2"/>
  <c r="BE187" i="2"/>
  <c r="BE200" i="2"/>
  <c r="J52" i="2"/>
  <c r="BE105" i="2"/>
  <c r="BE108" i="2"/>
  <c r="BE127" i="2"/>
  <c r="BE130" i="2"/>
  <c r="BE133" i="2"/>
  <c r="BE154" i="2"/>
  <c r="BE157" i="2"/>
  <c r="BE166" i="2"/>
  <c r="BE173" i="2"/>
  <c r="BE176" i="2"/>
  <c r="BE189" i="2"/>
  <c r="BE192" i="2"/>
  <c r="BE210" i="2"/>
  <c r="BE215" i="2"/>
  <c r="BE223" i="2"/>
  <c r="BE226" i="2"/>
  <c r="BE229" i="2"/>
  <c r="F37" i="4"/>
  <c r="BD57" i="1" s="1"/>
  <c r="F35" i="5"/>
  <c r="BB58" i="1" s="1"/>
  <c r="F34" i="5"/>
  <c r="BA58" i="1" s="1"/>
  <c r="F37" i="3"/>
  <c r="BD56" i="1"/>
  <c r="F36" i="3"/>
  <c r="BC56" i="1" s="1"/>
  <c r="F35" i="2"/>
  <c r="BB55" i="1" s="1"/>
  <c r="J34" i="4"/>
  <c r="AW57" i="1" s="1"/>
  <c r="F36" i="4"/>
  <c r="BC57" i="1" s="1"/>
  <c r="J34" i="2"/>
  <c r="AW55" i="1" s="1"/>
  <c r="F36" i="2"/>
  <c r="BC55" i="1" s="1"/>
  <c r="F37" i="2"/>
  <c r="BD55" i="1" s="1"/>
  <c r="F37" i="5"/>
  <c r="BD58" i="1"/>
  <c r="F36" i="5"/>
  <c r="BC58" i="1" s="1"/>
  <c r="F34" i="2"/>
  <c r="BA55" i="1" s="1"/>
  <c r="F34" i="4"/>
  <c r="BA57" i="1" s="1"/>
  <c r="J34" i="5"/>
  <c r="AW58" i="1"/>
  <c r="F34" i="3"/>
  <c r="BA56" i="1" s="1"/>
  <c r="J34" i="3"/>
  <c r="AW56" i="1" s="1"/>
  <c r="F35" i="3"/>
  <c r="BB56" i="1" s="1"/>
  <c r="P96" i="2" l="1"/>
  <c r="BK83" i="3"/>
  <c r="J83" i="3" s="1"/>
  <c r="J60" i="3" s="1"/>
  <c r="J83" i="4"/>
  <c r="J60" i="4" s="1"/>
  <c r="BK82" i="4"/>
  <c r="J82" i="4" s="1"/>
  <c r="J59" i="4" s="1"/>
  <c r="J84" i="3"/>
  <c r="J61" i="3" s="1"/>
  <c r="J84" i="4"/>
  <c r="J61" i="4" s="1"/>
  <c r="P83" i="5"/>
  <c r="P82" i="5" s="1"/>
  <c r="AU58" i="1" s="1"/>
  <c r="T149" i="2"/>
  <c r="T96" i="2"/>
  <c r="R83" i="3"/>
  <c r="R82" i="3" s="1"/>
  <c r="BK221" i="2"/>
  <c r="T83" i="5"/>
  <c r="T82" i="5" s="1"/>
  <c r="R83" i="5"/>
  <c r="R82" i="5"/>
  <c r="R83" i="4"/>
  <c r="R82" i="4" s="1"/>
  <c r="T83" i="3"/>
  <c r="T82" i="3" s="1"/>
  <c r="P83" i="3"/>
  <c r="P82" i="3" s="1"/>
  <c r="AU56" i="1" s="1"/>
  <c r="R149" i="2"/>
  <c r="P149" i="2"/>
  <c r="P95" i="2" s="1"/>
  <c r="AU55" i="1" s="1"/>
  <c r="R96" i="2"/>
  <c r="R95" i="2" s="1"/>
  <c r="BK96" i="2"/>
  <c r="J96" i="2" s="1"/>
  <c r="J60" i="2" s="1"/>
  <c r="BK149" i="2"/>
  <c r="J149" i="2" s="1"/>
  <c r="J66" i="2" s="1"/>
  <c r="BK83" i="5"/>
  <c r="J83" i="5" s="1"/>
  <c r="J60" i="5" s="1"/>
  <c r="BK82" i="3"/>
  <c r="J82" i="3" s="1"/>
  <c r="J59" i="3" s="1"/>
  <c r="BB54" i="1"/>
  <c r="AX54" i="1" s="1"/>
  <c r="BC54" i="1"/>
  <c r="W32" i="1" s="1"/>
  <c r="BA54" i="1"/>
  <c r="W30" i="1" s="1"/>
  <c r="F33" i="3"/>
  <c r="AZ56" i="1" s="1"/>
  <c r="J33" i="5"/>
  <c r="AV58" i="1" s="1"/>
  <c r="AT58" i="1" s="1"/>
  <c r="F33" i="2"/>
  <c r="AZ55" i="1" s="1"/>
  <c r="J33" i="3"/>
  <c r="AV56" i="1" s="1"/>
  <c r="AT56" i="1" s="1"/>
  <c r="J33" i="4"/>
  <c r="AV57" i="1" s="1"/>
  <c r="AT57" i="1" s="1"/>
  <c r="F33" i="4"/>
  <c r="AZ57" i="1" s="1"/>
  <c r="BD54" i="1"/>
  <c r="W33" i="1"/>
  <c r="J33" i="2"/>
  <c r="AV55" i="1" s="1"/>
  <c r="AT55" i="1" s="1"/>
  <c r="F33" i="5"/>
  <c r="AZ58" i="1"/>
  <c r="T95" i="2" l="1"/>
  <c r="J30" i="4"/>
  <c r="AG57" i="1" s="1"/>
  <c r="AN57" i="1" s="1"/>
  <c r="BK95" i="2"/>
  <c r="J95" i="2" s="1"/>
  <c r="J30" i="2" s="1"/>
  <c r="AG55" i="1" s="1"/>
  <c r="J221" i="2"/>
  <c r="J72" i="2" s="1"/>
  <c r="BK82" i="5"/>
  <c r="J82" i="5" s="1"/>
  <c r="J59" i="5" s="1"/>
  <c r="AU54" i="1"/>
  <c r="J30" i="3"/>
  <c r="AG56" i="1" s="1"/>
  <c r="W31" i="1"/>
  <c r="AZ54" i="1"/>
  <c r="W29" i="1" s="1"/>
  <c r="AY54" i="1"/>
  <c r="AW54" i="1"/>
  <c r="AK30" i="1" s="1"/>
  <c r="J39" i="4" l="1"/>
  <c r="J39" i="2"/>
  <c r="J59" i="2"/>
  <c r="J39" i="3"/>
  <c r="AN56" i="1"/>
  <c r="AN55" i="1"/>
  <c r="J30" i="5"/>
  <c r="AG58" i="1" s="1"/>
  <c r="AG54" i="1" s="1"/>
  <c r="AK26" i="1" s="1"/>
  <c r="AK35" i="1" s="1"/>
  <c r="AV54" i="1"/>
  <c r="AK29" i="1" s="1"/>
  <c r="J39" i="5" l="1"/>
  <c r="AN58" i="1"/>
  <c r="AT54" i="1"/>
  <c r="AN54" i="1" s="1"/>
</calcChain>
</file>

<file path=xl/sharedStrings.xml><?xml version="1.0" encoding="utf-8"?>
<sst xmlns="http://schemas.openxmlformats.org/spreadsheetml/2006/main" count="3310" uniqueCount="785">
  <si>
    <t>Export Komplet</t>
  </si>
  <si>
    <t>VZ</t>
  </si>
  <si>
    <t>2.0</t>
  </si>
  <si>
    <t>ZAMOK</t>
  </si>
  <si>
    <t>False</t>
  </si>
  <si>
    <t>{71044a7d-1d2a-4155-900e-e9a6888d7056}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</si>
  <si>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</si>
  <si>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</si>
  <si>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</si>
  <si>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</si>
  <si>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</si>
  <si>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</si>
  <si>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</si>
  <si>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</si>
  <si>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241215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</si>
  <si>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</si>
  <si>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</si>
  <si>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výtahů V2 a V3 v objektu Českého rozhlasu</t>
  </si>
  <si>
    <t>KSO:</t>
  </si>
  <si>
    <t/>
  </si>
  <si>
    <t>CC-CZ:</t>
  </si>
  <si>
    <t>Místo:</t>
  </si>
  <si>
    <t>Římská 385/13, Praha 2</t>
  </si>
  <si>
    <t>Datum:</t>
  </si>
  <si>
    <t>15. 12. 2024</t>
  </si>
  <si>
    <t>Zadavatel:</t>
  </si>
  <si>
    <t>IČ:</t>
  </si>
  <si>
    <t>Český rozhlas Vinohradská 1409/12, Praha 2</t>
  </si>
  <si>
    <t>DIČ:</t>
  </si>
  <si>
    <t>Uchazeč:</t>
  </si>
  <si>
    <t>Vyplň údaj</t>
  </si>
  <si>
    <t>Projektant:</t>
  </si>
  <si>
    <t>Ing. Jaroslav Borovička</t>
  </si>
  <si>
    <t>True</t>
  </si>
  <si>
    <t>Zpracovatel:</t>
  </si>
  <si>
    <t>Ing. Milan Dušek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</si>
  <si>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</si>
  <si>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</si>
  <si>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</si>
  <si>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</si>
  <si>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</si>
  <si>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</si>
  <si>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</si>
  <si>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</si>
  <si>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</si>
  <si>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</si>
  <si>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</si>
  <si>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</si>
  <si>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</si>
  <si>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</si>
  <si>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</si>
  <si>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</si>
  <si>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</si>
  <si>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</si>
  <si>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</si>
  <si>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</si>
  <si>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</si>
  <si>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</si>
  <si>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</si>
  <si>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</si>
  <si>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</si>
  <si>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</si>
  <si>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</si>
  <si>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</si>
  <si>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</si>
  <si>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</si>
  <si>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</si>
  <si>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</si>
  <si>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</si>
  <si>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</si>
  <si>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</si>
  <si>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</si>
  <si>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</si>
  <si>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</si>
  <si>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</si>
  <si>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</si>
  <si>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</si>
  <si>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</si>
  <si>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Stavebně konstrukční část</t>
  </si>
  <si>
    <t>STA</t>
  </si>
  <si>
    <t>1</t>
  </si>
  <si>
    <t>{30940aa6-7878-46b1-9ce9-020c56229ea8}</t>
  </si>
  <si>
    <t>2</t>
  </si>
  <si>
    <t>02</t>
  </si>
  <si>
    <t>Výtah V2 a V3</t>
  </si>
  <si>
    <t>{0831b0db-a43c-4b37-b1c0-d067f6df1e44}</t>
  </si>
  <si>
    <t>03</t>
  </si>
  <si>
    <t>Silnoproudá elektroinstalace</t>
  </si>
  <si>
    <t>{14045c5c-f526-4ea1-a48b-8b385a36bee5}</t>
  </si>
  <si>
    <t>04</t>
  </si>
  <si>
    <t>EPS</t>
  </si>
  <si>
    <t>{8f5b74e5-0adf-41e2-ad45-37cdf1baf339}</t>
  </si>
  <si>
    <t>KRYCÍ LIST SOUPISU PRACÍ</t>
  </si>
  <si>
    <t>Objekt:</t>
  </si>
  <si>
    <t>01 - Stavebně konstrukční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</si>
  <si>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</si>
  <si>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</si>
  <si>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</si>
  <si>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</si>
  <si>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</si>
  <si>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</si>
  <si>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</si>
  <si>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</si>
  <si>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</si>
  <si>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</si>
  <si>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</si>
  <si>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751 - Vzduchotechnika</t>
  </si>
  <si>
    <t xml:space="preserve">    762 - Konstrukce tesařské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</si>
  <si>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</si>
  <si>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</si>
  <si>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</si>
  <si>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</si>
  <si>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</si>
  <si>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</si>
  <si>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</si>
  <si>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</si>
  <si>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</si>
  <si>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</si>
  <si>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</si>
  <si>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</si>
  <si>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</si>
  <si>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</si>
  <si>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</si>
  <si>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</si>
  <si>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</si>
  <si>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</si>
  <si>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</si>
  <si>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</si>
  <si>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</si>
  <si>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</si>
  <si>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</si>
  <si>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</si>
  <si>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</si>
  <si>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</si>
  <si>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310271015</t>
  </si>
  <si>
    <t>Zazdívka otvorů ve zdivu nadzákladovém pórobetonovými tvárnicemi plochy do 1 m2, tl. zdiva 200 mm, pevnost tvárnic přes P2 do P4</t>
  </si>
  <si>
    <t>m2</t>
  </si>
  <si>
    <t>CS ÚRS 2024 02</t>
  </si>
  <si>
    <t>4</t>
  </si>
  <si>
    <t>-6753946</t>
  </si>
  <si>
    <t>Online PSC</t>
  </si>
  <si>
    <t>https://podminky.urs.cz/item/CS_URS_2024_02/310271015</t>
  </si>
  <si>
    <t>VV</t>
  </si>
  <si>
    <t>"-3.pp"0,4*0,7+0,6*1,4+0,4*1+0,6*1</t>
  </si>
  <si>
    <t>6</t>
  </si>
  <si>
    <t>Úpravy povrchů, podlahy a osazování výplní</t>
  </si>
  <si>
    <t>612345213</t>
  </si>
  <si>
    <t>Sádrová nebo vápenosádrová omítka jednotlivých malých ploch hladká na stěnách, plochy jednotlivě přes 0,25 do 1,0 m2</t>
  </si>
  <si>
    <t>kus</t>
  </si>
  <si>
    <t>-41207651</t>
  </si>
  <si>
    <t>https://podminky.urs.cz/item/CS_URS_2024_02/612345213</t>
  </si>
  <si>
    <t xml:space="preserve">"-3.pp oboustranně" 8 </t>
  </si>
  <si>
    <t>619996117</t>
  </si>
  <si>
    <t>Ochrana stavebních konstrukcí a samostatných prvků včetně pozdějšího odstranění obedněním z OSB desek podlahy</t>
  </si>
  <si>
    <t>144927121</t>
  </si>
  <si>
    <t>https://podminky.urs.cz/item/CS_URS_2024_02/619996117</t>
  </si>
  <si>
    <t>2*10*1,2*0,13</t>
  </si>
  <si>
    <t>619996137</t>
  </si>
  <si>
    <t>Ochrana stavebních konstrukcí a samostatných prvků včetně pozdějšího odstranění obedněním z OSB desek samostatných konstrukcí a prvků</t>
  </si>
  <si>
    <t>-1445501631</t>
  </si>
  <si>
    <t>https://podminky.urs.cz/item/CS_URS_2024_02/619996137</t>
  </si>
  <si>
    <t>"ochrana svisle vč. provizorních dveří" 2*10*(0,13*2+1,2)*2,1</t>
  </si>
  <si>
    <t>"obchrana zhora" 2*10*0,13*1,2</t>
  </si>
  <si>
    <t>Součet</t>
  </si>
  <si>
    <t>5</t>
  </si>
  <si>
    <t>619996145</t>
  </si>
  <si>
    <t>Ochrana stavebních konstrukcí a samostatných prvků včetně pozdějšího odstranění obalením geotextilií samostatných konstrukcí a prvků</t>
  </si>
  <si>
    <t>2114326188</t>
  </si>
  <si>
    <t>https://podminky.urs.cz/item/CS_URS_2024_02/619996145</t>
  </si>
  <si>
    <t>"podlahy" 3,12+64,44</t>
  </si>
  <si>
    <t>9</t>
  </si>
  <si>
    <t>Ostatní konstrukce a práce, bourání</t>
  </si>
  <si>
    <t>941211311</t>
  </si>
  <si>
    <t>Odborná prohlídka lešení řadového rámového lehkého pracovního s podlahami s provozním zatížením tř. 3 do 200 kg/m2 šířky tř. SW06 od 0,6 do 0,9 m výšky do 25 m, celkové plochy do 500 m2 nezakrytého</t>
  </si>
  <si>
    <t>1499297797</t>
  </si>
  <si>
    <t>https://podminky.urs.cz/item/CS_URS_2024_02/941211311</t>
  </si>
  <si>
    <t>7</t>
  </si>
  <si>
    <t>941311111</t>
  </si>
  <si>
    <t>Lešení řadové modulové lehké pracovní s podlahami s provozním zatížením tř. 3 do 200 kg/m2 šířky tř. SW06 od 0,6 do 0,9 m výšky do 10 m montáž</t>
  </si>
  <si>
    <t>1972519087</t>
  </si>
  <si>
    <t>https://podminky.urs.cz/item/CS_URS_2024_02/941311111</t>
  </si>
  <si>
    <t>2,5*4</t>
  </si>
  <si>
    <t>8</t>
  </si>
  <si>
    <t>941311211</t>
  </si>
  <si>
    <t>Lešení řadové modulové lehké pracovní s podlahami s provozním zatížením tř. 3 do 200 kg/m2 šířky tř. SW06 od 0,6 do 0,9 m výšky do 10 m příplatek k ceně za každý den použití</t>
  </si>
  <si>
    <t>-171677505</t>
  </si>
  <si>
    <t>https://podminky.urs.cz/item/CS_URS_2024_02/941311211</t>
  </si>
  <si>
    <t>4*2,5*4</t>
  </si>
  <si>
    <t>941311811</t>
  </si>
  <si>
    <t>Lešení řadové modulové lehké pracovní s podlahami s provozním zatížením tř. 3 do 200 kg/m2 šířky tř. SW06 od 0,6 do 0,9 m výšky do 10 m demontáž</t>
  </si>
  <si>
    <t>1972195717</t>
  </si>
  <si>
    <t>https://podminky.urs.cz/item/CS_URS_2024_02/941311811</t>
  </si>
  <si>
    <t>10</t>
  </si>
  <si>
    <t>953965111</t>
  </si>
  <si>
    <t>Kotva chemická s vyvrtáním otvoru kotevní šrouby pro chemické kotvy, velikost M 8, délka 110 mm</t>
  </si>
  <si>
    <t>-1706649229</t>
  </si>
  <si>
    <t>https://podminky.urs.cz/item/CS_URS_2024_02/953965111</t>
  </si>
  <si>
    <t>"kotvení mezistěny" 2*10*2</t>
  </si>
  <si>
    <t>11</t>
  </si>
  <si>
    <t>953965132</t>
  </si>
  <si>
    <t>Kotva chemická s vyvrtáním otvoru kotevní šrouby pro chemické kotvy, velikost M 16, délka 260 mm</t>
  </si>
  <si>
    <t>1619941474</t>
  </si>
  <si>
    <t>https://podminky.urs.cz/item/CS_URS_2024_02/953965132</t>
  </si>
  <si>
    <t>"kotvení OK" 2*6</t>
  </si>
  <si>
    <t>971052351</t>
  </si>
  <si>
    <t>Vybourání a prorážení otvorů v železobetonových příčkách a zdech základových nebo nadzákladových, plochy do 0,09 m2, tl. do 450 mm</t>
  </si>
  <si>
    <t>-451736034</t>
  </si>
  <si>
    <t>https://podminky.urs.cz/item/CS_URS_2024_02/971052351</t>
  </si>
  <si>
    <t>"větrací otvor 8-9.np" 1</t>
  </si>
  <si>
    <t>997</t>
  </si>
  <si>
    <t>Přesun sutě</t>
  </si>
  <si>
    <t>13</t>
  </si>
  <si>
    <t>997013217</t>
  </si>
  <si>
    <t>Vnitrostaveništní doprava suti a vybouraných hmot vodorovně do 50 m s naložením ručně pro budovy a haly výšky přes 21 do 24 m</t>
  </si>
  <si>
    <t>t</t>
  </si>
  <si>
    <t>1908718581</t>
  </si>
  <si>
    <t>https://podminky.urs.cz/item/CS_URS_2024_02/997013217</t>
  </si>
  <si>
    <t>14</t>
  </si>
  <si>
    <t>997013501</t>
  </si>
  <si>
    <t>Odvoz suti a vybouraných hmot na skládku nebo meziskládku se složením, na vzdálenost do 1 km</t>
  </si>
  <si>
    <t>-2078315677</t>
  </si>
  <si>
    <t>https://podminky.urs.cz/item/CS_URS_2024_02/997013501</t>
  </si>
  <si>
    <t>15</t>
  </si>
  <si>
    <t>997013509</t>
  </si>
  <si>
    <t>Odvoz suti a vybouraných hmot na skládku nebo meziskládku se složením, na vzdálenost Příplatek k ceně za každý další započatý 1 km přes 1 km</t>
  </si>
  <si>
    <t>473718554</t>
  </si>
  <si>
    <t>https://podminky.urs.cz/item/CS_URS_2024_02/997013509</t>
  </si>
  <si>
    <t>"odvoz suti dalších 20 km" 20*1,609</t>
  </si>
  <si>
    <t>16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</si>
  <si>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</si>
  <si>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</si>
  <si>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-587599874</t>
  </si>
  <si>
    <t>https://podminky.urs.cz/item/CS_URS_2024_02/997013609</t>
  </si>
  <si>
    <t>998</t>
  </si>
  <si>
    <t>Přesun hmot</t>
  </si>
  <si>
    <t>17</t>
  </si>
  <si>
    <t>998012110</t>
  </si>
  <si>
    <t>Přesun hmot pro budovy občanské výstavby, bydlení, výrobu a služby nosnou svislou konstrukcí tyčovou s vyzdívaným obvodovým pláštěm vodorovná dopravní vzdálenost do 100 m s omezením mechanizace pro budovy výšky přes 12 do 24 m</t>
  </si>
  <si>
    <t>-63229331</t>
  </si>
  <si>
    <t>https://podminky.urs.cz/item/CS_URS_2024_02/998012110</t>
  </si>
  <si>
    <t>PSV</t>
  </si>
  <si>
    <t>Práce a dodávky PSV</t>
  </si>
  <si>
    <t>751</t>
  </si>
  <si>
    <t>Vzduchotechnika</t>
  </si>
  <si>
    <t>18</t>
  </si>
  <si>
    <t>751398024</t>
  </si>
  <si>
    <t>Montáž ostatních zařízení větrací mřížky stěnové, průřezu přes 0,150 do 0,200 m2</t>
  </si>
  <si>
    <t>43558640</t>
  </si>
  <si>
    <t>https://podminky.urs.cz/item/CS_URS_2024_02/751398024</t>
  </si>
  <si>
    <t>19</t>
  </si>
  <si>
    <t>M</t>
  </si>
  <si>
    <t>4502057103</t>
  </si>
  <si>
    <t>Mřížka větrací 400×400 mm nerez</t>
  </si>
  <si>
    <t>32</t>
  </si>
  <si>
    <t>1735932725</t>
  </si>
  <si>
    <t>20</t>
  </si>
  <si>
    <t>998751122</t>
  </si>
  <si>
    <t>Přesun hmot pro vzduchotechniku stanovený z hmotnosti přesunovaného materiálu vodorovná dopravní vzdálenost do 100 m ruční (bez užití mechanizace) v objektech výšky přes 12 do 24 m</t>
  </si>
  <si>
    <t>222712223</t>
  </si>
  <si>
    <t>https://podminky.urs.cz/item/CS_URS_2024_02/998751122</t>
  </si>
  <si>
    <t>762</t>
  </si>
  <si>
    <t>Konstrukce tesařské</t>
  </si>
  <si>
    <t>762430011</t>
  </si>
  <si>
    <t>Obložení stěn z cementotřískových desek šroubovaných na sraz, tloušťky desky 10 mm</t>
  </si>
  <si>
    <t>621401163</t>
  </si>
  <si>
    <t>https://podminky.urs.cz/item/CS_URS_2024_02/762430011</t>
  </si>
  <si>
    <t>"montáž desky do ocelové konstrukce " 1,94*37,38</t>
  </si>
  <si>
    <t>22</t>
  </si>
  <si>
    <t>998762123</t>
  </si>
  <si>
    <t>Přesun hmot pro konstrukce tesařské stanovený z hmotnosti přesunovaného materiálu vodorovná dopravní vzdálenost do 50 m ruční (bez užití mechanizace) v objektech výšky přes 12 do 24 m</t>
  </si>
  <si>
    <t>254545660</t>
  </si>
  <si>
    <t>https://podminky.urs.cz/item/CS_URS_2024_02/998762123</t>
  </si>
  <si>
    <t>767</t>
  </si>
  <si>
    <t>Konstrukce zámečnické</t>
  </si>
  <si>
    <t>23</t>
  </si>
  <si>
    <t>767995112</t>
  </si>
  <si>
    <t>Montáž ostatních atypických zámečnických konstrukcí hmotnosti přes 5 do 10 kg</t>
  </si>
  <si>
    <t>kg</t>
  </si>
  <si>
    <t>-1273744371</t>
  </si>
  <si>
    <t>https://podminky.urs.cz/item/CS_URS_2024_02/767995112</t>
  </si>
  <si>
    <t>"montáž konstrukce dělící stěny L 60/60/5" (37,39*2+1,94*68)*4,57</t>
  </si>
  <si>
    <t>24</t>
  </si>
  <si>
    <t>13011066</t>
  </si>
  <si>
    <t>úhelník ocelový rovnostranný jakost S235JR (11 375) 60x60x5mm</t>
  </si>
  <si>
    <t>1103316940</t>
  </si>
  <si>
    <t>"mat. dělící stěny L 60/60/5" (37,39*2+1,94*68)*4,57*0,001*1,05</t>
  </si>
  <si>
    <t>25</t>
  </si>
  <si>
    <t>30925270</t>
  </si>
  <si>
    <t>šroub metrický celozávit DIN 933 8.8 BZ M12x40mm</t>
  </si>
  <si>
    <t>100 kus</t>
  </si>
  <si>
    <t>118227578</t>
  </si>
  <si>
    <t>68*2*0,01</t>
  </si>
  <si>
    <t>26</t>
  </si>
  <si>
    <t>30925259</t>
  </si>
  <si>
    <t>šroub metrický celozávit DIN 933 8.8 BZ M10x30mm</t>
  </si>
  <si>
    <t>-1826902994</t>
  </si>
  <si>
    <t>68*7*0,01</t>
  </si>
  <si>
    <t>27</t>
  </si>
  <si>
    <t>31111005</t>
  </si>
  <si>
    <t>matice přesná šestihranná Pz DIN 934-8 M10</t>
  </si>
  <si>
    <t>152389549</t>
  </si>
  <si>
    <t>28</t>
  </si>
  <si>
    <t>31111006</t>
  </si>
  <si>
    <t>matice přesná šestihranná Pz DIN 934-8 M12</t>
  </si>
  <si>
    <t>-1909524300</t>
  </si>
  <si>
    <t>29</t>
  </si>
  <si>
    <t>31120006</t>
  </si>
  <si>
    <t>podložka DIN 125-A ZB D 12mm</t>
  </si>
  <si>
    <t>-1972562058</t>
  </si>
  <si>
    <t>1,36*2</t>
  </si>
  <si>
    <t>30</t>
  </si>
  <si>
    <t>31120005</t>
  </si>
  <si>
    <t>podložka DIN 125-A ZB D 10mm</t>
  </si>
  <si>
    <t>1621537155</t>
  </si>
  <si>
    <t>4,76*2</t>
  </si>
  <si>
    <t>31</t>
  </si>
  <si>
    <t>767995114</t>
  </si>
  <si>
    <t>Montáž ostatních atypických zámečnických konstrukcí hmotnosti přes 20 do 50 kg</t>
  </si>
  <si>
    <t>1405124133</t>
  </si>
  <si>
    <t>https://podminky.urs.cz/item/CS_URS_2024_02/767995114</t>
  </si>
  <si>
    <t>"z výkazu ocelových prfků-statika" 123,56</t>
  </si>
  <si>
    <t>13010748</t>
  </si>
  <si>
    <t>ocel profilová jakost S235JR (11 375) průřez IPE 160</t>
  </si>
  <si>
    <t>-243372236</t>
  </si>
  <si>
    <t>61,6*1,05*0,001</t>
  </si>
  <si>
    <t>33</t>
  </si>
  <si>
    <t>13010934</t>
  </si>
  <si>
    <t>ocel profilová jakost S235JR (11 375) průřez UPE 160</t>
  </si>
  <si>
    <t>448066387</t>
  </si>
  <si>
    <t>55,7*1,05*0,001</t>
  </si>
  <si>
    <t>34</t>
  </si>
  <si>
    <t>13611228</t>
  </si>
  <si>
    <t>plech ocelový hladký jakost S235JR tl 10mm tabule</t>
  </si>
  <si>
    <t>1767653993</t>
  </si>
  <si>
    <t>0,0036*1,05</t>
  </si>
  <si>
    <t>35</t>
  </si>
  <si>
    <t>13611220</t>
  </si>
  <si>
    <t>plech ocelový hladký jakost S235JR tl 8mm tabule</t>
  </si>
  <si>
    <t>-241550889</t>
  </si>
  <si>
    <t>(1,2+1,5)*0,001*1,05</t>
  </si>
  <si>
    <t>36</t>
  </si>
  <si>
    <t>998767123</t>
  </si>
  <si>
    <t>Přesun hmot pro zámečnické konstrukce stanovený z hmotnosti přesunovaného materiálu vodorovná dopravní vzdálenost do 50 m ruční (bez užití mechanizace) v objektech výšky přes 12 do 24 m</t>
  </si>
  <si>
    <t>1155114629</t>
  </si>
  <si>
    <t>https://podminky.urs.cz/item/CS_URS_2024_02/998767123</t>
  </si>
  <si>
    <t>783</t>
  </si>
  <si>
    <t>Dokončovací práce - nátěry</t>
  </si>
  <si>
    <t>37</t>
  </si>
  <si>
    <t>783314201</t>
  </si>
  <si>
    <t>Základní antikorozní nátěr zámečnických konstrukcí jednonásobný syntetický standardní</t>
  </si>
  <si>
    <t>-1161611010</t>
  </si>
  <si>
    <t>https://podminky.urs.cz/item/CS_URS_2024_02/783314201</t>
  </si>
  <si>
    <t>"zámečnické prvky nosník" 2*((3,2+3,9)*(0,16*2+0,12*4)+2*0,23*0,1*4+0,14*0,065*2*2+0,145*0,04*2*4)</t>
  </si>
  <si>
    <t>"dělící stěna L 60/60/5" (37,39*2+1,94*68)*0,24*2</t>
  </si>
  <si>
    <t>38</t>
  </si>
  <si>
    <t>783901551</t>
  </si>
  <si>
    <t>Příprava podkladu betonových podlah před provedením nátěru omytím tlakovou vodou</t>
  </si>
  <si>
    <t>-172436154</t>
  </si>
  <si>
    <t>https://podminky.urs.cz/item/CS_URS_2024_02/783901551</t>
  </si>
  <si>
    <t>"podlaha a sokl výtahů" 1,95*(1,815*2+0,025)+0,3*(1,95*2+3,655*2)</t>
  </si>
  <si>
    <t>39</t>
  </si>
  <si>
    <t>783932171</t>
  </si>
  <si>
    <t>Vyrovnání podkladu betonových podlah celoplošně, tloušťky do 3 mm modifikovanou cementovou stěrkou</t>
  </si>
  <si>
    <t>1538440366</t>
  </si>
  <si>
    <t>https://podminky.urs.cz/item/CS_URS_2024_02/783932171</t>
  </si>
  <si>
    <t>40</t>
  </si>
  <si>
    <t>783943151</t>
  </si>
  <si>
    <t>Penetrační nátěr betonových podlah hladkých (z pohledového nebo gletovaného betonu, stěrky apod.) polyuretanový</t>
  </si>
  <si>
    <t>1112454954</t>
  </si>
  <si>
    <t>https://podminky.urs.cz/item/CS_URS_2024_02/783943151</t>
  </si>
  <si>
    <t>41</t>
  </si>
  <si>
    <t>783947163</t>
  </si>
  <si>
    <t>Krycí (uzavírací) nátěr betonových podlah dvojnásobný polyuretanový rozpouštědlový</t>
  </si>
  <si>
    <t>1538853952</t>
  </si>
  <si>
    <t>https://podminky.urs.cz/item/CS_URS_2024_02/783947163</t>
  </si>
  <si>
    <t>784</t>
  </si>
  <si>
    <t>Dokončovací práce - malby a tapety</t>
  </si>
  <si>
    <t>42</t>
  </si>
  <si>
    <t>784111045</t>
  </si>
  <si>
    <t>Omytí podkladu omytí omytím s odmaštěním a následným opláchnutím v místnostech výšky přes 5,00 m</t>
  </si>
  <si>
    <t>-2118896663</t>
  </si>
  <si>
    <t>https://podminky.urs.cz/item/CS_URS_2024_02/784111045</t>
  </si>
  <si>
    <t>"výtahová šachta"37,38*1,94*3,65</t>
  </si>
  <si>
    <t>"místnosti 3.20 a 3.06"(2,6+1,95)*2*4,14+(1,35+4,12)*2*4,14</t>
  </si>
  <si>
    <t>43</t>
  </si>
  <si>
    <t>784221105</t>
  </si>
  <si>
    <t>Malby z malířských směsí otěruvzdorných za sucha dvojnásobné, bílé za sucha otěruvzdorné dobře v místnostech výšky přes 5,00 m</t>
  </si>
  <si>
    <t>-369822612</t>
  </si>
  <si>
    <t>https://podminky.urs.cz/item/CS_URS_2024_02/784221105</t>
  </si>
  <si>
    <t>"výtahová šachta"(37,38-0,3)*1,94*3,65+1,94*3,65</t>
  </si>
  <si>
    <t>"vstupy před portály"3,65*(4,14+2,45+2,9+3,25+3,95*2+3,6+2,9*2+3,75)</t>
  </si>
  <si>
    <t>VRN</t>
  </si>
  <si>
    <t>Vedlejší rozpočtové náklady</t>
  </si>
  <si>
    <t>VRN3</t>
  </si>
  <si>
    <t>Zařízení staveniště</t>
  </si>
  <si>
    <t>44</t>
  </si>
  <si>
    <t>030001000</t>
  </si>
  <si>
    <t>%</t>
  </si>
  <si>
    <t>1024</t>
  </si>
  <si>
    <t>-1802563462</t>
  </si>
  <si>
    <t>https://podminky.urs.cz/item/CS_URS_2024_02/030001000</t>
  </si>
  <si>
    <t>VRN6</t>
  </si>
  <si>
    <t>Územní vlivy</t>
  </si>
  <si>
    <t>45</t>
  </si>
  <si>
    <t>060001000</t>
  </si>
  <si>
    <t>-835876637</t>
  </si>
  <si>
    <t>https://podminky.urs.cz/item/CS_URS_2024_02/060001000</t>
  </si>
  <si>
    <t>VRN7</t>
  </si>
  <si>
    <t>Provozní vlivy</t>
  </si>
  <si>
    <t>46</t>
  </si>
  <si>
    <t>070001000</t>
  </si>
  <si>
    <t>381689466</t>
  </si>
  <si>
    <t>https://podminky.urs.cz/item/CS_URS_2024_02/070001000</t>
  </si>
  <si>
    <t>02 - Výtah V2 a V3</t>
  </si>
  <si>
    <t>M - Práce a dodávky M-výtahy</t>
  </si>
  <si>
    <t xml:space="preserve">    22-M - VÝTAH LEVÝ (původní v.č. 6198516) z pohledu ve 3.PP na vstupní portál	_x000D_
</t>
  </si>
  <si>
    <t xml:space="preserve">    22-M2 - VÝTAH PRAVÝ (původní v.č. 6198515) z pohledu ve 3.PP na vstupní portál	_x000D_
_x000D_
</t>
  </si>
  <si>
    <t>Práce a dodávky M-výtahy</t>
  </si>
  <si>
    <t>22-M</t>
  </si>
  <si>
    <t xml:space="preserve">VÝTAH LEVÝ (původní v.č. 6198516) z pohledu ve 3.PP na vstupní portál	_x000D_
</t>
  </si>
  <si>
    <t>22-M 001</t>
  </si>
  <si>
    <t xml:space="preserve">Dveře šachetní a kabinové v nerezovém provedení posuvné rozměry dle stávajících </t>
  </si>
  <si>
    <t>ks</t>
  </si>
  <si>
    <t>64</t>
  </si>
  <si>
    <t>-1959642694</t>
  </si>
  <si>
    <t>22-M 002</t>
  </si>
  <si>
    <t xml:space="preserve">Elektrorozvaděč </t>
  </si>
  <si>
    <t>154466321</t>
  </si>
  <si>
    <t>22-M 003</t>
  </si>
  <si>
    <t>Elektro výzbroj</t>
  </si>
  <si>
    <t>-407942675</t>
  </si>
  <si>
    <t>22-M 004</t>
  </si>
  <si>
    <t>Kotvení nové technologie do stěn bude odhlučněné přes tlumicí prvky</t>
  </si>
  <si>
    <t>-1285343579</t>
  </si>
  <si>
    <t>22-M 005</t>
  </si>
  <si>
    <t>Kabina výtahu bude průchozí vybavení viz výkresová dokumentace číslo výkresu 7</t>
  </si>
  <si>
    <t>1160179178</t>
  </si>
  <si>
    <t>22-M 006</t>
  </si>
  <si>
    <t xml:space="preserve">Protiváha výtahu </t>
  </si>
  <si>
    <t>945892907</t>
  </si>
  <si>
    <t>22-M 007</t>
  </si>
  <si>
    <t>Výtahový stroj</t>
  </si>
  <si>
    <t>-1983701077</t>
  </si>
  <si>
    <t>22-M 008</t>
  </si>
  <si>
    <t xml:space="preserve">Lešení dodávka a montáž_x000D_
</t>
  </si>
  <si>
    <t>-584632392</t>
  </si>
  <si>
    <t>22-M 009</t>
  </si>
  <si>
    <t>Příprava pro umístění kamery</t>
  </si>
  <si>
    <t>1817255734</t>
  </si>
  <si>
    <t>22-M 010</t>
  </si>
  <si>
    <t>Demontážní práce</t>
  </si>
  <si>
    <t>-2023610157</t>
  </si>
  <si>
    <t>22-M 011</t>
  </si>
  <si>
    <t>Doprava</t>
  </si>
  <si>
    <t>1210020135</t>
  </si>
  <si>
    <t>22-M 012</t>
  </si>
  <si>
    <t xml:space="preserve">Montáž výtahu </t>
  </si>
  <si>
    <t>669227739</t>
  </si>
  <si>
    <t>22-M2</t>
  </si>
  <si>
    <t xml:space="preserve">VÝTAH PRAVÝ (původní v.č. 6198515) z pohledu ve 3.PP na vstupní portál	_x000D_
_x000D_
</t>
  </si>
  <si>
    <t>22-M2 001</t>
  </si>
  <si>
    <t>1831476299</t>
  </si>
  <si>
    <t>22-M2 002</t>
  </si>
  <si>
    <t>1822821508</t>
  </si>
  <si>
    <t>22-M2 003</t>
  </si>
  <si>
    <t>-37319316</t>
  </si>
  <si>
    <t>22-M2 004</t>
  </si>
  <si>
    <t>434276501</t>
  </si>
  <si>
    <t>22-M2 005</t>
  </si>
  <si>
    <t>-1316196480</t>
  </si>
  <si>
    <t>22-M2 006</t>
  </si>
  <si>
    <t>-27064429</t>
  </si>
  <si>
    <t>22-M2 007</t>
  </si>
  <si>
    <t>-1520865989</t>
  </si>
  <si>
    <t>22-M2 008</t>
  </si>
  <si>
    <t>-894264273</t>
  </si>
  <si>
    <t>22-M2 009</t>
  </si>
  <si>
    <t>-1264974818</t>
  </si>
  <si>
    <t>22-M2 010</t>
  </si>
  <si>
    <t>-214097809</t>
  </si>
  <si>
    <t>22-M2 011</t>
  </si>
  <si>
    <t>-1121293567</t>
  </si>
  <si>
    <t>22-M2 012</t>
  </si>
  <si>
    <t>-1486168956</t>
  </si>
  <si>
    <t>03 - Silnoproudá elektroinstalace</t>
  </si>
  <si>
    <t xml:space="preserve">    741 - Elektroinstalace - silnoproud</t>
  </si>
  <si>
    <t xml:space="preserve">    742 - Elektroinstalace - slaboproud</t>
  </si>
  <si>
    <t>741</t>
  </si>
  <si>
    <t>Elektroinstalace - silnoproud</t>
  </si>
  <si>
    <t>741110511</t>
  </si>
  <si>
    <t>Montáž lišt a kanálků elektroinstalačních se spojkami, ohyby a rohy a s nasunutím do krabic vkládacích s víčkem, šířky do 60 mm</t>
  </si>
  <si>
    <t>m</t>
  </si>
  <si>
    <t>954735678</t>
  </si>
  <si>
    <t>https://podminky.urs.cz/item/CS_URS_2024_02/741110511</t>
  </si>
  <si>
    <t>34571002</t>
  </si>
  <si>
    <t>lišta elektroinstalační hranatá PVC 60x40mm</t>
  </si>
  <si>
    <t>1430335831</t>
  </si>
  <si>
    <t>10*1,05 'Přepočtené koeficientem množství</t>
  </si>
  <si>
    <t>741120101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</si>
  <si>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</si>
  <si>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961046823</t>
  </si>
  <si>
    <t>https://podminky.urs.cz/item/CS_URS_2024_02/741120101</t>
  </si>
  <si>
    <t>145</t>
  </si>
  <si>
    <t>2000000608</t>
  </si>
  <si>
    <t>Vodič jednožilový (H07V-K) CYA 16 zelenožlutá flexibilní, měděný</t>
  </si>
  <si>
    <t>-1551259635</t>
  </si>
  <si>
    <t>145*1,15 'Přepočtené koeficientem množství</t>
  </si>
  <si>
    <t>741122122</t>
  </si>
  <si>
    <t>Montáž kabelů měděných bez ukončení uložených v trubkách zatažených plných kulatých nebo bezhalogenových (např. CYKY) počtu a průřezu žil 3x1,5 až 6 mm2</t>
  </si>
  <si>
    <t>1246496889</t>
  </si>
  <si>
    <t>https://podminky.urs.cz/item/CS_URS_2024_02/741122122</t>
  </si>
  <si>
    <t>34111030</t>
  </si>
  <si>
    <t>kabel instalační jádro Cu plné izolace PVC plášť PVC 450/750V (CYKY) 3x1,5mm2</t>
  </si>
  <si>
    <t>206347770</t>
  </si>
  <si>
    <t>57,5</t>
  </si>
  <si>
    <t>57,5*1,15 'Přepočtené koeficientem množství</t>
  </si>
  <si>
    <t>34111036</t>
  </si>
  <si>
    <t>kabel instalační jádro Cu plné izolace PVC plášť PVC 450/750V (CYKY) 3x2,5mm2</t>
  </si>
  <si>
    <t>-469298618</t>
  </si>
  <si>
    <t>741122144</t>
  </si>
  <si>
    <t>Montáž kabelů měděných bez ukončení uložených v trubkách zatažených plných kulatých nebo bezhalogenových (např. CYKY) počtu a průřezu žil 5x10 mm2</t>
  </si>
  <si>
    <t>1568113070</t>
  </si>
  <si>
    <t>https://podminky.urs.cz/item/CS_URS_2024_02/741122144</t>
  </si>
  <si>
    <t>34111167</t>
  </si>
  <si>
    <t>kabel silový oheň retardující bezhalogenový bez funkční schopnosti při požáru třída reakce na oheň B2cas1d1a1 jádro Cu 0,6/1kV (1-CXKH-R B2) 5x10mm2</t>
  </si>
  <si>
    <t>-2041702500</t>
  </si>
  <si>
    <t>7412R_01</t>
  </si>
  <si>
    <t xml:space="preserve">Přezbrojení stávajícího rozvaděče RH1.2 dle výkresu č. EL1.4-EL3 (2x jistič C/3-20A – výměna stáv. Jističů Schrack D125) </t>
  </si>
  <si>
    <t>-176833469</t>
  </si>
  <si>
    <t>7412R_02</t>
  </si>
  <si>
    <t xml:space="preserve">Demontáž a odpojení stávajících rozvaděčů výtahu (RV2 a RV3) </t>
  </si>
  <si>
    <t>-741580112</t>
  </si>
  <si>
    <t>2129R_03</t>
  </si>
  <si>
    <t xml:space="preserve">Přepojení stávajícího okruhu světelné instalace </t>
  </si>
  <si>
    <t>-520055693</t>
  </si>
  <si>
    <t>2129R_04</t>
  </si>
  <si>
    <t xml:space="preserve">Přepojení stávajícího okruhu zásuvkové instalace </t>
  </si>
  <si>
    <t>-666820168</t>
  </si>
  <si>
    <t>210280001</t>
  </si>
  <si>
    <t>Zkoušky a prohlídky elektrických rozvodů a zařízení celková prohlídka, zkoušení, měření a vyhotovení revizní zprávy pro objem montážních prací do 100 tisíc Kč</t>
  </si>
  <si>
    <t>483860463</t>
  </si>
  <si>
    <t>https://podminky.urs.cz/item/CS_URS_2024_02/210280001</t>
  </si>
  <si>
    <t>998741103</t>
  </si>
  <si>
    <t>Přesun hmot pro silnoproud stanovený z hmotnosti přesunovaného materiálu vodorovná dopravní vzdálenost do 50 m základní v objektech výšky přes 12 do 24 m</t>
  </si>
  <si>
    <t>-1932396892</t>
  </si>
  <si>
    <t>https://podminky.urs.cz/item/CS_URS_2024_02/998741103</t>
  </si>
  <si>
    <t>742</t>
  </si>
  <si>
    <t>Elektroinstalace - slaboproud</t>
  </si>
  <si>
    <t>742110102</t>
  </si>
  <si>
    <t>Montáž kabelového žlabu šířky do 150 mm</t>
  </si>
  <si>
    <t>-1021386046</t>
  </si>
  <si>
    <t>https://podminky.urs.cz/item/CS_URS_2024_02/742110102</t>
  </si>
  <si>
    <t>60</t>
  </si>
  <si>
    <t>34575491</t>
  </si>
  <si>
    <t>žlab kabelový pozinkovaný 2m/ks 50x62</t>
  </si>
  <si>
    <t>743979516</t>
  </si>
  <si>
    <t>04 - EPS</t>
  </si>
  <si>
    <t xml:space="preserve">    OST - Ostatní</t>
  </si>
  <si>
    <t>742121001</t>
  </si>
  <si>
    <t>Montáž kabelů sdělovacích pro vnitřní rozvody počtu žil do 15</t>
  </si>
  <si>
    <t>1811833204</t>
  </si>
  <si>
    <t>https://podminky.urs.cz/item/CS_URS_2024_02/742121001</t>
  </si>
  <si>
    <t>10.049.084</t>
  </si>
  <si>
    <t>JYSTY 1x2x0,8 rot</t>
  </si>
  <si>
    <t>-330200690</t>
  </si>
  <si>
    <t>50*1,2 'Přepočtené koeficientem množství</t>
  </si>
  <si>
    <t>742190005</t>
  </si>
  <si>
    <t>Ostatní práce pro trasy vložení požárně těsnicího materiálu pro prostup</t>
  </si>
  <si>
    <t>-486596864</t>
  </si>
  <si>
    <t>https://podminky.urs.cz/item/CS_URS_2024_02/742190005</t>
  </si>
  <si>
    <t>23170006</t>
  </si>
  <si>
    <t>pěna montážní PUR protipožární dvojsložková</t>
  </si>
  <si>
    <t>litr</t>
  </si>
  <si>
    <t>127417159</t>
  </si>
  <si>
    <t>74221R_01</t>
  </si>
  <si>
    <t xml:space="preserve">Širokospektrální optickokouřový hlásič s nastavitelným algoritmem vyhodnocení - nový hlásič_x000D_
</t>
  </si>
  <si>
    <t>23469017</t>
  </si>
  <si>
    <t>74221R_04</t>
  </si>
  <si>
    <t xml:space="preserve">Patice pro adresovatelné hlásiče </t>
  </si>
  <si>
    <t>206977206</t>
  </si>
  <si>
    <t>74222R_05</t>
  </si>
  <si>
    <t>Popisný štítek pro komponenty EPS (hlásiče, moduly, krabice, atd ..)</t>
  </si>
  <si>
    <t>-319512871</t>
  </si>
  <si>
    <t>74223R_06</t>
  </si>
  <si>
    <t>instalace kabelového vedení a montáž kamer vč. nastavení (2tech./den)</t>
  </si>
  <si>
    <t>-1100480594</t>
  </si>
  <si>
    <t>OST</t>
  </si>
  <si>
    <t>Ostatní</t>
  </si>
  <si>
    <t>ost01</t>
  </si>
  <si>
    <t xml:space="preserve">pomocný a instalační materiál </t>
  </si>
  <si>
    <t>512</t>
  </si>
  <si>
    <t>-692061280</t>
  </si>
  <si>
    <t>ost02</t>
  </si>
  <si>
    <t xml:space="preserve">Nastavení a zprovoznění </t>
  </si>
  <si>
    <t>kpl</t>
  </si>
  <si>
    <t>-864243898</t>
  </si>
  <si>
    <t>ost04</t>
  </si>
  <si>
    <t xml:space="preserve">Úprava nastavení ústředny_x000D_
</t>
  </si>
  <si>
    <t>-2116247100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</si>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</sst>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38" fillId="0" borderId="1" xfId="0" applyFont="1" applyBorder="1" applyAlignment="1">
      <alignment horizontal="center" vertical="center"/>
    </xf>
    <xf numFmtId="49" fontId="40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941311211" TargetMode="External"/><Relationship Id="rId13" Type="http://schemas.openxmlformats.org/officeDocument/2006/relationships/hyperlink" Target="https://podminky.urs.cz/item/CS_URS_2024_02/997013217" TargetMode="External"/><Relationship Id="rId18" Type="http://schemas.openxmlformats.org/officeDocument/2006/relationships/hyperlink" Target="https://podminky.urs.cz/item/CS_URS_2024_02/751398024" TargetMode="External"/><Relationship Id="rId26" Type="http://schemas.openxmlformats.org/officeDocument/2006/relationships/hyperlink" Target="https://podminky.urs.cz/item/CS_URS_2024_02/783901551" TargetMode="External"/><Relationship Id="rId3" Type="http://schemas.openxmlformats.org/officeDocument/2006/relationships/hyperlink" Target="https://podminky.urs.cz/item/CS_URS_2024_02/619996117" TargetMode="External"/><Relationship Id="rId21" Type="http://schemas.openxmlformats.org/officeDocument/2006/relationships/hyperlink" Target="https://podminky.urs.cz/item/CS_URS_2024_02/998762123" TargetMode="External"/><Relationship Id="rId34" Type="http://schemas.openxmlformats.org/officeDocument/2006/relationships/hyperlink" Target="https://podminky.urs.cz/item/CS_URS_2024_02/070001000" TargetMode="External"/><Relationship Id="rId7" Type="http://schemas.openxmlformats.org/officeDocument/2006/relationships/hyperlink" Target="https://podminky.urs.cz/item/CS_URS_2024_02/941311111" TargetMode="External"/><Relationship Id="rId12" Type="http://schemas.openxmlformats.org/officeDocument/2006/relationships/hyperlink" Target="https://podminky.urs.cz/item/CS_URS_2024_02/971052351" TargetMode="External"/><Relationship Id="rId17" Type="http://schemas.openxmlformats.org/officeDocument/2006/relationships/hyperlink" Target="https://podminky.urs.cz/item/CS_URS_2024_02/998012110" TargetMode="External"/><Relationship Id="rId25" Type="http://schemas.openxmlformats.org/officeDocument/2006/relationships/hyperlink" Target="https://podminky.urs.cz/item/CS_URS_2024_02/783314201" TargetMode="External"/><Relationship Id="rId33" Type="http://schemas.openxmlformats.org/officeDocument/2006/relationships/hyperlink" Target="https://podminky.urs.cz/item/CS_URS_2024_02/060001000" TargetMode="External"/><Relationship Id="rId2" Type="http://schemas.openxmlformats.org/officeDocument/2006/relationships/hyperlink" Target="https://podminky.urs.cz/item/CS_URS_2024_02/612345213" TargetMode="External"/><Relationship Id="rId16" Type="http://schemas.openxmlformats.org/officeDocument/2006/relationships/hyperlink" Target="https://podminky.urs.cz/item/CS_URS_2024_02/997013609" TargetMode="External"/><Relationship Id="rId20" Type="http://schemas.openxmlformats.org/officeDocument/2006/relationships/hyperlink" Target="https://podminky.urs.cz/item/CS_URS_2024_02/762430011" TargetMode="External"/><Relationship Id="rId29" Type="http://schemas.openxmlformats.org/officeDocument/2006/relationships/hyperlink" Target="https://podminky.urs.cz/item/CS_URS_2024_02/783947163" TargetMode="External"/><Relationship Id="rId1" Type="http://schemas.openxmlformats.org/officeDocument/2006/relationships/hyperlink" Target="https://podminky.urs.cz/item/CS_URS_2024_02/310271015" TargetMode="External"/><Relationship Id="rId6" Type="http://schemas.openxmlformats.org/officeDocument/2006/relationships/hyperlink" Target="https://podminky.urs.cz/item/CS_URS_2024_02/941211311" TargetMode="External"/><Relationship Id="rId11" Type="http://schemas.openxmlformats.org/officeDocument/2006/relationships/hyperlink" Target="https://podminky.urs.cz/item/CS_URS_2024_02/953965132" TargetMode="External"/><Relationship Id="rId24" Type="http://schemas.openxmlformats.org/officeDocument/2006/relationships/hyperlink" Target="https://podminky.urs.cz/item/CS_URS_2024_02/998767123" TargetMode="External"/><Relationship Id="rId32" Type="http://schemas.openxmlformats.org/officeDocument/2006/relationships/hyperlink" Target="https://podminky.urs.cz/item/CS_URS_2024_02/030001000" TargetMode="External"/><Relationship Id="rId5" Type="http://schemas.openxmlformats.org/officeDocument/2006/relationships/hyperlink" Target="https://podminky.urs.cz/item/CS_URS_2024_02/619996145" TargetMode="External"/><Relationship Id="rId15" Type="http://schemas.openxmlformats.org/officeDocument/2006/relationships/hyperlink" Target="https://podminky.urs.cz/item/CS_URS_2024_02/997013509" TargetMode="External"/><Relationship Id="rId23" Type="http://schemas.openxmlformats.org/officeDocument/2006/relationships/hyperlink" Target="https://podminky.urs.cz/item/CS_URS_2024_02/767995114" TargetMode="External"/><Relationship Id="rId28" Type="http://schemas.openxmlformats.org/officeDocument/2006/relationships/hyperlink" Target="https://podminky.urs.cz/item/CS_URS_2024_02/783943151" TargetMode="External"/><Relationship Id="rId36" Type="http://schemas.openxmlformats.org/officeDocument/2006/relationships/drawing" Target="../drawings/drawing2.xml"/><Relationship Id="rId10" Type="http://schemas.openxmlformats.org/officeDocument/2006/relationships/hyperlink" Target="https://podminky.urs.cz/item/CS_URS_2024_02/953965111" TargetMode="External"/><Relationship Id="rId19" Type="http://schemas.openxmlformats.org/officeDocument/2006/relationships/hyperlink" Target="https://podminky.urs.cz/item/CS_URS_2024_02/998751122" TargetMode="External"/><Relationship Id="rId31" Type="http://schemas.openxmlformats.org/officeDocument/2006/relationships/hyperlink" Target="https://podminky.urs.cz/item/CS_URS_2024_02/784221105" TargetMode="External"/><Relationship Id="rId4" Type="http://schemas.openxmlformats.org/officeDocument/2006/relationships/hyperlink" Target="https://podminky.urs.cz/item/CS_URS_2024_02/619996137" TargetMode="External"/><Relationship Id="rId9" Type="http://schemas.openxmlformats.org/officeDocument/2006/relationships/hyperlink" Target="https://podminky.urs.cz/item/CS_URS_2024_02/941311811" TargetMode="External"/><Relationship Id="rId14" Type="http://schemas.openxmlformats.org/officeDocument/2006/relationships/hyperlink" Target="https://podminky.urs.cz/item/CS_URS_2024_02/997013501" TargetMode="External"/><Relationship Id="rId22" Type="http://schemas.openxmlformats.org/officeDocument/2006/relationships/hyperlink" Target="https://podminky.urs.cz/item/CS_URS_2024_02/767995112" TargetMode="External"/><Relationship Id="rId27" Type="http://schemas.openxmlformats.org/officeDocument/2006/relationships/hyperlink" Target="https://podminky.urs.cz/item/CS_URS_2024_02/783932171" TargetMode="External"/><Relationship Id="rId30" Type="http://schemas.openxmlformats.org/officeDocument/2006/relationships/hyperlink" Target="https://podminky.urs.cz/item/CS_URS_2024_02/784111045" TargetMode="External"/><Relationship Id="rId35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4.xml"/><Relationship Id="rId3" Type="http://schemas.openxmlformats.org/officeDocument/2006/relationships/hyperlink" Target="https://podminky.urs.cz/item/CS_URS_2024_02/741122122" TargetMode="External"/><Relationship Id="rId7" Type="http://schemas.openxmlformats.org/officeDocument/2006/relationships/hyperlink" Target="https://podminky.urs.cz/item/CS_URS_2024_02/742110102" TargetMode="External"/><Relationship Id="rId2" Type="http://schemas.openxmlformats.org/officeDocument/2006/relationships/hyperlink" Target="https://podminky.urs.cz/item/CS_URS_2024_02/741120101" TargetMode="External"/><Relationship Id="rId1" Type="http://schemas.openxmlformats.org/officeDocument/2006/relationships/hyperlink" Target="https://podminky.urs.cz/item/CS_URS_2024_02/741110511" TargetMode="External"/><Relationship Id="rId6" Type="http://schemas.openxmlformats.org/officeDocument/2006/relationships/hyperlink" Target="https://podminky.urs.cz/item/CS_URS_2024_02/998741103" TargetMode="External"/><Relationship Id="rId5" Type="http://schemas.openxmlformats.org/officeDocument/2006/relationships/hyperlink" Target="https://podminky.urs.cz/item/CS_URS_2024_02/210280001" TargetMode="External"/><Relationship Id="rId4" Type="http://schemas.openxmlformats.org/officeDocument/2006/relationships/hyperlink" Target="https://podminky.urs.cz/item/CS_URS_2024_02/741122144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https://podminky.urs.cz/item/CS_URS_2024_02/742190005" TargetMode="External"/><Relationship Id="rId1" Type="http://schemas.openxmlformats.org/officeDocument/2006/relationships/hyperlink" Target="https://podminky.urs.cz/item/CS_URS_2024_02/74212100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opLeftCell="A13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23"/>
      <c r="AS2" s="323"/>
      <c r="AT2" s="323"/>
      <c r="AU2" s="323"/>
      <c r="AV2" s="323"/>
      <c r="AW2" s="323"/>
      <c r="AX2" s="323"/>
      <c r="AY2" s="323"/>
      <c r="AZ2" s="323"/>
      <c r="BA2" s="323"/>
      <c r="BB2" s="323"/>
      <c r="BC2" s="323"/>
      <c r="BD2" s="323"/>
      <c r="BE2" s="32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4" t="s">
        <v>14</v>
      </c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P5" s="23"/>
      <c r="AQ5" s="23"/>
      <c r="AR5" s="21"/>
      <c r="BE5" s="33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6" t="s">
        <v>17</v>
      </c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335"/>
      <c r="AN6" s="335"/>
      <c r="AO6" s="335"/>
      <c r="AP6" s="23"/>
      <c r="AQ6" s="23"/>
      <c r="AR6" s="21"/>
      <c r="BE6" s="33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2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2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3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3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2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32"/>
      <c r="BS13" s="18" t="s">
        <v>6</v>
      </c>
    </row>
    <row r="14" spans="1:74" ht="12.75">
      <c r="B14" s="22"/>
      <c r="C14" s="23"/>
      <c r="D14" s="23"/>
      <c r="E14" s="337" t="s">
        <v>30</v>
      </c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3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2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3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32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2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32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2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2"/>
    </row>
    <row r="23" spans="1:71" s="1" customFormat="1" ht="47.25" customHeight="1">
      <c r="B23" s="22"/>
      <c r="C23" s="23"/>
      <c r="D23" s="23"/>
      <c r="E23" s="339" t="s">
        <v>37</v>
      </c>
      <c r="F23" s="339"/>
      <c r="G23" s="339"/>
      <c r="H23" s="339"/>
      <c r="I23" s="339"/>
      <c r="J23" s="339"/>
      <c r="K23" s="339"/>
      <c r="L23" s="339"/>
      <c r="M23" s="339"/>
      <c r="N23" s="339"/>
      <c r="O23" s="339"/>
      <c r="P23" s="339"/>
      <c r="Q23" s="339"/>
      <c r="R23" s="339"/>
      <c r="S23" s="339"/>
      <c r="T23" s="339"/>
      <c r="U23" s="339"/>
      <c r="V23" s="339"/>
      <c r="W23" s="339"/>
      <c r="X23" s="339"/>
      <c r="Y23" s="339"/>
      <c r="Z23" s="339"/>
      <c r="AA23" s="339"/>
      <c r="AB23" s="339"/>
      <c r="AC23" s="339"/>
      <c r="AD23" s="339"/>
      <c r="AE23" s="339"/>
      <c r="AF23" s="339"/>
      <c r="AG23" s="339"/>
      <c r="AH23" s="339"/>
      <c r="AI23" s="339"/>
      <c r="AJ23" s="339"/>
      <c r="AK23" s="339"/>
      <c r="AL23" s="339"/>
      <c r="AM23" s="339"/>
      <c r="AN23" s="339"/>
      <c r="AO23" s="23"/>
      <c r="AP23" s="23"/>
      <c r="AQ23" s="23"/>
      <c r="AR23" s="21"/>
      <c r="BE23" s="33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2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0">
        <f>ROUND(AG54,2)</f>
        <v>0</v>
      </c>
      <c r="AL26" s="341"/>
      <c r="AM26" s="341"/>
      <c r="AN26" s="341"/>
      <c r="AO26" s="341"/>
      <c r="AP26" s="37"/>
      <c r="AQ26" s="37"/>
      <c r="AR26" s="40"/>
      <c r="BE26" s="33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2" t="s">
        <v>39</v>
      </c>
      <c r="M28" s="342"/>
      <c r="N28" s="342"/>
      <c r="O28" s="342"/>
      <c r="P28" s="342"/>
      <c r="Q28" s="37"/>
      <c r="R28" s="37"/>
      <c r="S28" s="37"/>
      <c r="T28" s="37"/>
      <c r="U28" s="37"/>
      <c r="V28" s="37"/>
      <c r="W28" s="342" t="s">
        <v>40</v>
      </c>
      <c r="X28" s="342"/>
      <c r="Y28" s="342"/>
      <c r="Z28" s="342"/>
      <c r="AA28" s="342"/>
      <c r="AB28" s="342"/>
      <c r="AC28" s="342"/>
      <c r="AD28" s="342"/>
      <c r="AE28" s="342"/>
      <c r="AF28" s="37"/>
      <c r="AG28" s="37"/>
      <c r="AH28" s="37"/>
      <c r="AI28" s="37"/>
      <c r="AJ28" s="37"/>
      <c r="AK28" s="342" t="s">
        <v>41</v>
      </c>
      <c r="AL28" s="342"/>
      <c r="AM28" s="342"/>
      <c r="AN28" s="342"/>
      <c r="AO28" s="342"/>
      <c r="AP28" s="37"/>
      <c r="AQ28" s="37"/>
      <c r="AR28" s="40"/>
      <c r="BE28" s="332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26">
        <v>0.21</v>
      </c>
      <c r="M29" s="325"/>
      <c r="N29" s="325"/>
      <c r="O29" s="325"/>
      <c r="P29" s="325"/>
      <c r="Q29" s="42"/>
      <c r="R29" s="42"/>
      <c r="S29" s="42"/>
      <c r="T29" s="42"/>
      <c r="U29" s="42"/>
      <c r="V29" s="42"/>
      <c r="W29" s="324">
        <f>ROUND(AZ54, 2)</f>
        <v>0</v>
      </c>
      <c r="X29" s="325"/>
      <c r="Y29" s="325"/>
      <c r="Z29" s="325"/>
      <c r="AA29" s="325"/>
      <c r="AB29" s="325"/>
      <c r="AC29" s="325"/>
      <c r="AD29" s="325"/>
      <c r="AE29" s="325"/>
      <c r="AF29" s="42"/>
      <c r="AG29" s="42"/>
      <c r="AH29" s="42"/>
      <c r="AI29" s="42"/>
      <c r="AJ29" s="42"/>
      <c r="AK29" s="324">
        <f>ROUND(AV54, 2)</f>
        <v>0</v>
      </c>
      <c r="AL29" s="325"/>
      <c r="AM29" s="325"/>
      <c r="AN29" s="325"/>
      <c r="AO29" s="325"/>
      <c r="AP29" s="42"/>
      <c r="AQ29" s="42"/>
      <c r="AR29" s="43"/>
      <c r="BE29" s="333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26">
        <v>0.12</v>
      </c>
      <c r="M30" s="325"/>
      <c r="N30" s="325"/>
      <c r="O30" s="325"/>
      <c r="P30" s="325"/>
      <c r="Q30" s="42"/>
      <c r="R30" s="42"/>
      <c r="S30" s="42"/>
      <c r="T30" s="42"/>
      <c r="U30" s="42"/>
      <c r="V30" s="42"/>
      <c r="W30" s="324">
        <f>ROUND(BA54, 2)</f>
        <v>0</v>
      </c>
      <c r="X30" s="325"/>
      <c r="Y30" s="325"/>
      <c r="Z30" s="325"/>
      <c r="AA30" s="325"/>
      <c r="AB30" s="325"/>
      <c r="AC30" s="325"/>
      <c r="AD30" s="325"/>
      <c r="AE30" s="325"/>
      <c r="AF30" s="42"/>
      <c r="AG30" s="42"/>
      <c r="AH30" s="42"/>
      <c r="AI30" s="42"/>
      <c r="AJ30" s="42"/>
      <c r="AK30" s="324">
        <f>ROUND(AW54, 2)</f>
        <v>0</v>
      </c>
      <c r="AL30" s="325"/>
      <c r="AM30" s="325"/>
      <c r="AN30" s="325"/>
      <c r="AO30" s="325"/>
      <c r="AP30" s="42"/>
      <c r="AQ30" s="42"/>
      <c r="AR30" s="43"/>
      <c r="BE30" s="333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26">
        <v>0.21</v>
      </c>
      <c r="M31" s="325"/>
      <c r="N31" s="325"/>
      <c r="O31" s="325"/>
      <c r="P31" s="325"/>
      <c r="Q31" s="42"/>
      <c r="R31" s="42"/>
      <c r="S31" s="42"/>
      <c r="T31" s="42"/>
      <c r="U31" s="42"/>
      <c r="V31" s="42"/>
      <c r="W31" s="324">
        <f>ROUND(BB54, 2)</f>
        <v>0</v>
      </c>
      <c r="X31" s="325"/>
      <c r="Y31" s="325"/>
      <c r="Z31" s="325"/>
      <c r="AA31" s="325"/>
      <c r="AB31" s="325"/>
      <c r="AC31" s="325"/>
      <c r="AD31" s="325"/>
      <c r="AE31" s="325"/>
      <c r="AF31" s="42"/>
      <c r="AG31" s="42"/>
      <c r="AH31" s="42"/>
      <c r="AI31" s="42"/>
      <c r="AJ31" s="42"/>
      <c r="AK31" s="324">
        <v>0</v>
      </c>
      <c r="AL31" s="325"/>
      <c r="AM31" s="325"/>
      <c r="AN31" s="325"/>
      <c r="AO31" s="325"/>
      <c r="AP31" s="42"/>
      <c r="AQ31" s="42"/>
      <c r="AR31" s="43"/>
      <c r="BE31" s="333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26">
        <v>0.12</v>
      </c>
      <c r="M32" s="325"/>
      <c r="N32" s="325"/>
      <c r="O32" s="325"/>
      <c r="P32" s="325"/>
      <c r="Q32" s="42"/>
      <c r="R32" s="42"/>
      <c r="S32" s="42"/>
      <c r="T32" s="42"/>
      <c r="U32" s="42"/>
      <c r="V32" s="42"/>
      <c r="W32" s="324">
        <f>ROUND(BC54, 2)</f>
        <v>0</v>
      </c>
      <c r="X32" s="325"/>
      <c r="Y32" s="325"/>
      <c r="Z32" s="325"/>
      <c r="AA32" s="325"/>
      <c r="AB32" s="325"/>
      <c r="AC32" s="325"/>
      <c r="AD32" s="325"/>
      <c r="AE32" s="325"/>
      <c r="AF32" s="42"/>
      <c r="AG32" s="42"/>
      <c r="AH32" s="42"/>
      <c r="AI32" s="42"/>
      <c r="AJ32" s="42"/>
      <c r="AK32" s="324">
        <v>0</v>
      </c>
      <c r="AL32" s="325"/>
      <c r="AM32" s="325"/>
      <c r="AN32" s="325"/>
      <c r="AO32" s="325"/>
      <c r="AP32" s="42"/>
      <c r="AQ32" s="42"/>
      <c r="AR32" s="43"/>
      <c r="BE32" s="333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26">
        <v>0</v>
      </c>
      <c r="M33" s="325"/>
      <c r="N33" s="325"/>
      <c r="O33" s="325"/>
      <c r="P33" s="325"/>
      <c r="Q33" s="42"/>
      <c r="R33" s="42"/>
      <c r="S33" s="42"/>
      <c r="T33" s="42"/>
      <c r="U33" s="42"/>
      <c r="V33" s="42"/>
      <c r="W33" s="324">
        <f>ROUND(BD54, 2)</f>
        <v>0</v>
      </c>
      <c r="X33" s="325"/>
      <c r="Y33" s="325"/>
      <c r="Z33" s="325"/>
      <c r="AA33" s="325"/>
      <c r="AB33" s="325"/>
      <c r="AC33" s="325"/>
      <c r="AD33" s="325"/>
      <c r="AE33" s="325"/>
      <c r="AF33" s="42"/>
      <c r="AG33" s="42"/>
      <c r="AH33" s="42"/>
      <c r="AI33" s="42"/>
      <c r="AJ33" s="42"/>
      <c r="AK33" s="324">
        <v>0</v>
      </c>
      <c r="AL33" s="325"/>
      <c r="AM33" s="325"/>
      <c r="AN33" s="325"/>
      <c r="AO33" s="325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30" t="s">
        <v>50</v>
      </c>
      <c r="Y35" s="328"/>
      <c r="Z35" s="328"/>
      <c r="AA35" s="328"/>
      <c r="AB35" s="328"/>
      <c r="AC35" s="46"/>
      <c r="AD35" s="46"/>
      <c r="AE35" s="46"/>
      <c r="AF35" s="46"/>
      <c r="AG35" s="46"/>
      <c r="AH35" s="46"/>
      <c r="AI35" s="46"/>
      <c r="AJ35" s="46"/>
      <c r="AK35" s="327">
        <f>SUM(AK26:AK33)</f>
        <v>0</v>
      </c>
      <c r="AL35" s="328"/>
      <c r="AM35" s="328"/>
      <c r="AN35" s="328"/>
      <c r="AO35" s="32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241215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52" t="str">
        <f>K6</f>
        <v>Výměna výtahů V2 a V3 v objektu Českého rozhlasu</v>
      </c>
      <c r="M45" s="353"/>
      <c r="N45" s="353"/>
      <c r="O45" s="353"/>
      <c r="P45" s="353"/>
      <c r="Q45" s="353"/>
      <c r="R45" s="353"/>
      <c r="S45" s="353"/>
      <c r="T45" s="353"/>
      <c r="U45" s="353"/>
      <c r="V45" s="353"/>
      <c r="W45" s="353"/>
      <c r="X45" s="353"/>
      <c r="Y45" s="353"/>
      <c r="Z45" s="353"/>
      <c r="AA45" s="353"/>
      <c r="AB45" s="353"/>
      <c r="AC45" s="353"/>
      <c r="AD45" s="353"/>
      <c r="AE45" s="353"/>
      <c r="AF45" s="353"/>
      <c r="AG45" s="353"/>
      <c r="AH45" s="353"/>
      <c r="AI45" s="353"/>
      <c r="AJ45" s="353"/>
      <c r="AK45" s="353"/>
      <c r="AL45" s="353"/>
      <c r="AM45" s="353"/>
      <c r="AN45" s="353"/>
      <c r="AO45" s="353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Římská 385/13, Praha 2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54" t="str">
        <f>IF(AN8= "","",AN8)</f>
        <v>15. 12. 2024</v>
      </c>
      <c r="AN47" s="354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Český rozhlas Vinohradská 1409/12, Praha 2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55" t="str">
        <f>IF(E17="","",E17)</f>
        <v>Ing. Jaroslav Borovička</v>
      </c>
      <c r="AN49" s="356"/>
      <c r="AO49" s="356"/>
      <c r="AP49" s="356"/>
      <c r="AQ49" s="37"/>
      <c r="AR49" s="40"/>
      <c r="AS49" s="357" t="s">
        <v>52</v>
      </c>
      <c r="AT49" s="358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55" t="str">
        <f>IF(E20="","",E20)</f>
        <v>Ing. Milan Dušek</v>
      </c>
      <c r="AN50" s="356"/>
      <c r="AO50" s="356"/>
      <c r="AP50" s="356"/>
      <c r="AQ50" s="37"/>
      <c r="AR50" s="40"/>
      <c r="AS50" s="359"/>
      <c r="AT50" s="360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61"/>
      <c r="AT51" s="362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8" t="s">
        <v>53</v>
      </c>
      <c r="D52" s="349"/>
      <c r="E52" s="349"/>
      <c r="F52" s="349"/>
      <c r="G52" s="349"/>
      <c r="H52" s="67"/>
      <c r="I52" s="351" t="s">
        <v>54</v>
      </c>
      <c r="J52" s="349"/>
      <c r="K52" s="349"/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9"/>
      <c r="W52" s="349"/>
      <c r="X52" s="349"/>
      <c r="Y52" s="349"/>
      <c r="Z52" s="349"/>
      <c r="AA52" s="349"/>
      <c r="AB52" s="349"/>
      <c r="AC52" s="349"/>
      <c r="AD52" s="349"/>
      <c r="AE52" s="349"/>
      <c r="AF52" s="349"/>
      <c r="AG52" s="350" t="s">
        <v>55</v>
      </c>
      <c r="AH52" s="349"/>
      <c r="AI52" s="349"/>
      <c r="AJ52" s="349"/>
      <c r="AK52" s="349"/>
      <c r="AL52" s="349"/>
      <c r="AM52" s="349"/>
      <c r="AN52" s="351" t="s">
        <v>56</v>
      </c>
      <c r="AO52" s="349"/>
      <c r="AP52" s="349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6">
        <f>ROUND(SUM(AG55:AG58),2)</f>
        <v>0</v>
      </c>
      <c r="AH54" s="346"/>
      <c r="AI54" s="346"/>
      <c r="AJ54" s="346"/>
      <c r="AK54" s="346"/>
      <c r="AL54" s="346"/>
      <c r="AM54" s="346"/>
      <c r="AN54" s="347">
        <f>SUM(AG54,AT54)</f>
        <v>0</v>
      </c>
      <c r="AO54" s="347"/>
      <c r="AP54" s="347"/>
      <c r="AQ54" s="79" t="s">
        <v>19</v>
      </c>
      <c r="AR54" s="80"/>
      <c r="AS54" s="81">
        <f>ROUND(SUM(AS55:AS58),2)</f>
        <v>0</v>
      </c>
      <c r="AT54" s="82">
        <f>ROUND(SUM(AV54:AW54),2)</f>
        <v>0</v>
      </c>
      <c r="AU54" s="83">
        <f>ROUND(SUM(AU55:AU58),5)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ROUND(SUM(AZ55:AZ58),2)</f>
        <v>0</v>
      </c>
      <c r="BA54" s="82">
        <f>ROUND(SUM(BA55:BA58),2)</f>
        <v>0</v>
      </c>
      <c r="BB54" s="82">
        <f>ROUND(SUM(BB55:BB58),2)</f>
        <v>0</v>
      </c>
      <c r="BC54" s="82">
        <f>ROUND(SUM(BC55:BC58),2)</f>
        <v>0</v>
      </c>
      <c r="BD54" s="84">
        <f>ROUND(SUM(BD55:BD58),2)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16.5" customHeight="1">
      <c r="A55" s="87" t="s">
        <v>76</v>
      </c>
      <c r="B55" s="88"/>
      <c r="C55" s="89"/>
      <c r="D55" s="345" t="s">
        <v>77</v>
      </c>
      <c r="E55" s="345"/>
      <c r="F55" s="345"/>
      <c r="G55" s="345"/>
      <c r="H55" s="345"/>
      <c r="I55" s="90"/>
      <c r="J55" s="345" t="s">
        <v>78</v>
      </c>
      <c r="K55" s="345"/>
      <c r="L55" s="345"/>
      <c r="M55" s="345"/>
      <c r="N55" s="345"/>
      <c r="O55" s="345"/>
      <c r="P55" s="345"/>
      <c r="Q55" s="345"/>
      <c r="R55" s="345"/>
      <c r="S55" s="345"/>
      <c r="T55" s="345"/>
      <c r="U55" s="345"/>
      <c r="V55" s="345"/>
      <c r="W55" s="345"/>
      <c r="X55" s="345"/>
      <c r="Y55" s="345"/>
      <c r="Z55" s="345"/>
      <c r="AA55" s="345"/>
      <c r="AB55" s="345"/>
      <c r="AC55" s="345"/>
      <c r="AD55" s="345"/>
      <c r="AE55" s="345"/>
      <c r="AF55" s="345"/>
      <c r="AG55" s="343">
        <f>'01 - Stavebně konstrukční...'!J30</f>
        <v>0</v>
      </c>
      <c r="AH55" s="344"/>
      <c r="AI55" s="344"/>
      <c r="AJ55" s="344"/>
      <c r="AK55" s="344"/>
      <c r="AL55" s="344"/>
      <c r="AM55" s="344"/>
      <c r="AN55" s="343">
        <f>SUM(AG55,AT55)</f>
        <v>0</v>
      </c>
      <c r="AO55" s="344"/>
      <c r="AP55" s="344"/>
      <c r="AQ55" s="91" t="s">
        <v>79</v>
      </c>
      <c r="AR55" s="92"/>
      <c r="AS55" s="93">
        <v>0</v>
      </c>
      <c r="AT55" s="94">
        <f>ROUND(SUM(AV55:AW55),2)</f>
        <v>0</v>
      </c>
      <c r="AU55" s="95">
        <f>'01 - Stavebně konstrukční...'!P95</f>
        <v>0</v>
      </c>
      <c r="AV55" s="94">
        <f>'01 - Stavebně konstrukční...'!J33</f>
        <v>0</v>
      </c>
      <c r="AW55" s="94">
        <f>'01 - Stavebně konstrukční...'!J34</f>
        <v>0</v>
      </c>
      <c r="AX55" s="94">
        <f>'01 - Stavebně konstrukční...'!J35</f>
        <v>0</v>
      </c>
      <c r="AY55" s="94">
        <f>'01 - Stavebně konstrukční...'!J36</f>
        <v>0</v>
      </c>
      <c r="AZ55" s="94">
        <f>'01 - Stavebně konstrukční...'!F33</f>
        <v>0</v>
      </c>
      <c r="BA55" s="94">
        <f>'01 - Stavebně konstrukční...'!F34</f>
        <v>0</v>
      </c>
      <c r="BB55" s="94">
        <f>'01 - Stavebně konstrukční...'!F35</f>
        <v>0</v>
      </c>
      <c r="BC55" s="94">
        <f>'01 - Stavebně konstrukční...'!F36</f>
        <v>0</v>
      </c>
      <c r="BD55" s="96">
        <f>'01 - Stavebně konstrukční...'!F37</f>
        <v>0</v>
      </c>
      <c r="BT55" s="97" t="s">
        <v>80</v>
      </c>
      <c r="BV55" s="97" t="s">
        <v>74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7" customFormat="1" ht="16.5" customHeight="1">
      <c r="A56" s="87" t="s">
        <v>76</v>
      </c>
      <c r="B56" s="88"/>
      <c r="C56" s="89"/>
      <c r="D56" s="345" t="s">
        <v>83</v>
      </c>
      <c r="E56" s="345"/>
      <c r="F56" s="345"/>
      <c r="G56" s="345"/>
      <c r="H56" s="345"/>
      <c r="I56" s="90"/>
      <c r="J56" s="345" t="s">
        <v>84</v>
      </c>
      <c r="K56" s="345"/>
      <c r="L56" s="345"/>
      <c r="M56" s="345"/>
      <c r="N56" s="345"/>
      <c r="O56" s="345"/>
      <c r="P56" s="345"/>
      <c r="Q56" s="345"/>
      <c r="R56" s="345"/>
      <c r="S56" s="345"/>
      <c r="T56" s="345"/>
      <c r="U56" s="345"/>
      <c r="V56" s="345"/>
      <c r="W56" s="345"/>
      <c r="X56" s="345"/>
      <c r="Y56" s="345"/>
      <c r="Z56" s="345"/>
      <c r="AA56" s="345"/>
      <c r="AB56" s="345"/>
      <c r="AC56" s="345"/>
      <c r="AD56" s="345"/>
      <c r="AE56" s="345"/>
      <c r="AF56" s="345"/>
      <c r="AG56" s="343">
        <f>'02 - Výtah V2 a V3'!J30</f>
        <v>0</v>
      </c>
      <c r="AH56" s="344"/>
      <c r="AI56" s="344"/>
      <c r="AJ56" s="344"/>
      <c r="AK56" s="344"/>
      <c r="AL56" s="344"/>
      <c r="AM56" s="344"/>
      <c r="AN56" s="343">
        <f>SUM(AG56,AT56)</f>
        <v>0</v>
      </c>
      <c r="AO56" s="344"/>
      <c r="AP56" s="344"/>
      <c r="AQ56" s="91" t="s">
        <v>79</v>
      </c>
      <c r="AR56" s="92"/>
      <c r="AS56" s="93">
        <v>0</v>
      </c>
      <c r="AT56" s="94">
        <f>ROUND(SUM(AV56:AW56),2)</f>
        <v>0</v>
      </c>
      <c r="AU56" s="95">
        <f>'02 - Výtah V2 a V3'!P82</f>
        <v>0</v>
      </c>
      <c r="AV56" s="94">
        <f>'02 - Výtah V2 a V3'!J33</f>
        <v>0</v>
      </c>
      <c r="AW56" s="94">
        <f>'02 - Výtah V2 a V3'!J34</f>
        <v>0</v>
      </c>
      <c r="AX56" s="94">
        <f>'02 - Výtah V2 a V3'!J35</f>
        <v>0</v>
      </c>
      <c r="AY56" s="94">
        <f>'02 - Výtah V2 a V3'!J36</f>
        <v>0</v>
      </c>
      <c r="AZ56" s="94">
        <f>'02 - Výtah V2 a V3'!F33</f>
        <v>0</v>
      </c>
      <c r="BA56" s="94">
        <f>'02 - Výtah V2 a V3'!F34</f>
        <v>0</v>
      </c>
      <c r="BB56" s="94">
        <f>'02 - Výtah V2 a V3'!F35</f>
        <v>0</v>
      </c>
      <c r="BC56" s="94">
        <f>'02 - Výtah V2 a V3'!F36</f>
        <v>0</v>
      </c>
      <c r="BD56" s="96">
        <f>'02 - Výtah V2 a V3'!F37</f>
        <v>0</v>
      </c>
      <c r="BT56" s="97" t="s">
        <v>80</v>
      </c>
      <c r="BV56" s="97" t="s">
        <v>74</v>
      </c>
      <c r="BW56" s="97" t="s">
        <v>85</v>
      </c>
      <c r="BX56" s="97" t="s">
        <v>5</v>
      </c>
      <c r="CL56" s="97" t="s">
        <v>19</v>
      </c>
      <c r="CM56" s="97" t="s">
        <v>82</v>
      </c>
    </row>
    <row r="57" spans="1:91" s="7" customFormat="1" ht="16.5" customHeight="1">
      <c r="A57" s="87" t="s">
        <v>76</v>
      </c>
      <c r="B57" s="88"/>
      <c r="C57" s="89"/>
      <c r="D57" s="345" t="s">
        <v>86</v>
      </c>
      <c r="E57" s="345"/>
      <c r="F57" s="345"/>
      <c r="G57" s="345"/>
      <c r="H57" s="345"/>
      <c r="I57" s="90"/>
      <c r="J57" s="345" t="s">
        <v>87</v>
      </c>
      <c r="K57" s="345"/>
      <c r="L57" s="345"/>
      <c r="M57" s="345"/>
      <c r="N57" s="345"/>
      <c r="O57" s="345"/>
      <c r="P57" s="345"/>
      <c r="Q57" s="345"/>
      <c r="R57" s="345"/>
      <c r="S57" s="345"/>
      <c r="T57" s="345"/>
      <c r="U57" s="345"/>
      <c r="V57" s="345"/>
      <c r="W57" s="345"/>
      <c r="X57" s="345"/>
      <c r="Y57" s="345"/>
      <c r="Z57" s="345"/>
      <c r="AA57" s="345"/>
      <c r="AB57" s="345"/>
      <c r="AC57" s="345"/>
      <c r="AD57" s="345"/>
      <c r="AE57" s="345"/>
      <c r="AF57" s="345"/>
      <c r="AG57" s="343">
        <f>'03 - Silnoproudá elektroi...'!J30</f>
        <v>0</v>
      </c>
      <c r="AH57" s="344"/>
      <c r="AI57" s="344"/>
      <c r="AJ57" s="344"/>
      <c r="AK57" s="344"/>
      <c r="AL57" s="344"/>
      <c r="AM57" s="344"/>
      <c r="AN57" s="343">
        <f>SUM(AG57,AT57)</f>
        <v>0</v>
      </c>
      <c r="AO57" s="344"/>
      <c r="AP57" s="344"/>
      <c r="AQ57" s="91" t="s">
        <v>79</v>
      </c>
      <c r="AR57" s="92"/>
      <c r="AS57" s="93">
        <v>0</v>
      </c>
      <c r="AT57" s="94">
        <f>ROUND(SUM(AV57:AW57),2)</f>
        <v>0</v>
      </c>
      <c r="AU57" s="95">
        <f>'03 - Silnoproudá elektroi...'!P82</f>
        <v>0</v>
      </c>
      <c r="AV57" s="94">
        <f>'03 - Silnoproudá elektroi...'!J33</f>
        <v>0</v>
      </c>
      <c r="AW57" s="94">
        <f>'03 - Silnoproudá elektroi...'!J34</f>
        <v>0</v>
      </c>
      <c r="AX57" s="94">
        <f>'03 - Silnoproudá elektroi...'!J35</f>
        <v>0</v>
      </c>
      <c r="AY57" s="94">
        <f>'03 - Silnoproudá elektroi...'!J36</f>
        <v>0</v>
      </c>
      <c r="AZ57" s="94">
        <f>'03 - Silnoproudá elektroi...'!F33</f>
        <v>0</v>
      </c>
      <c r="BA57" s="94">
        <f>'03 - Silnoproudá elektroi...'!F34</f>
        <v>0</v>
      </c>
      <c r="BB57" s="94">
        <f>'03 - Silnoproudá elektroi...'!F35</f>
        <v>0</v>
      </c>
      <c r="BC57" s="94">
        <f>'03 - Silnoproudá elektroi...'!F36</f>
        <v>0</v>
      </c>
      <c r="BD57" s="96">
        <f>'03 - Silnoproudá elektroi...'!F37</f>
        <v>0</v>
      </c>
      <c r="BT57" s="97" t="s">
        <v>80</v>
      </c>
      <c r="BV57" s="97" t="s">
        <v>74</v>
      </c>
      <c r="BW57" s="97" t="s">
        <v>88</v>
      </c>
      <c r="BX57" s="97" t="s">
        <v>5</v>
      </c>
      <c r="CL57" s="97" t="s">
        <v>19</v>
      </c>
      <c r="CM57" s="97" t="s">
        <v>82</v>
      </c>
    </row>
    <row r="58" spans="1:91" s="7" customFormat="1" ht="16.5" customHeight="1">
      <c r="A58" s="87" t="s">
        <v>76</v>
      </c>
      <c r="B58" s="88"/>
      <c r="C58" s="89"/>
      <c r="D58" s="345" t="s">
        <v>89</v>
      </c>
      <c r="E58" s="345"/>
      <c r="F58" s="345"/>
      <c r="G58" s="345"/>
      <c r="H58" s="345"/>
      <c r="I58" s="90"/>
      <c r="J58" s="345" t="s">
        <v>90</v>
      </c>
      <c r="K58" s="345"/>
      <c r="L58" s="345"/>
      <c r="M58" s="345"/>
      <c r="N58" s="345"/>
      <c r="O58" s="345"/>
      <c r="P58" s="345"/>
      <c r="Q58" s="345"/>
      <c r="R58" s="345"/>
      <c r="S58" s="345"/>
      <c r="T58" s="345"/>
      <c r="U58" s="345"/>
      <c r="V58" s="345"/>
      <c r="W58" s="345"/>
      <c r="X58" s="345"/>
      <c r="Y58" s="345"/>
      <c r="Z58" s="345"/>
      <c r="AA58" s="345"/>
      <c r="AB58" s="345"/>
      <c r="AC58" s="345"/>
      <c r="AD58" s="345"/>
      <c r="AE58" s="345"/>
      <c r="AF58" s="345"/>
      <c r="AG58" s="343">
        <f>'04 - EPS'!J30</f>
        <v>0</v>
      </c>
      <c r="AH58" s="344"/>
      <c r="AI58" s="344"/>
      <c r="AJ58" s="344"/>
      <c r="AK58" s="344"/>
      <c r="AL58" s="344"/>
      <c r="AM58" s="344"/>
      <c r="AN58" s="343">
        <f>SUM(AG58,AT58)</f>
        <v>0</v>
      </c>
      <c r="AO58" s="344"/>
      <c r="AP58" s="344"/>
      <c r="AQ58" s="91" t="s">
        <v>79</v>
      </c>
      <c r="AR58" s="92"/>
      <c r="AS58" s="98">
        <v>0</v>
      </c>
      <c r="AT58" s="99">
        <f>ROUND(SUM(AV58:AW58),2)</f>
        <v>0</v>
      </c>
      <c r="AU58" s="100">
        <f>'04 - EPS'!P82</f>
        <v>0</v>
      </c>
      <c r="AV58" s="99">
        <f>'04 - EPS'!J33</f>
        <v>0</v>
      </c>
      <c r="AW58" s="99">
        <f>'04 - EPS'!J34</f>
        <v>0</v>
      </c>
      <c r="AX58" s="99">
        <f>'04 - EPS'!J35</f>
        <v>0</v>
      </c>
      <c r="AY58" s="99">
        <f>'04 - EPS'!J36</f>
        <v>0</v>
      </c>
      <c r="AZ58" s="99">
        <f>'04 - EPS'!F33</f>
        <v>0</v>
      </c>
      <c r="BA58" s="99">
        <f>'04 - EPS'!F34</f>
        <v>0</v>
      </c>
      <c r="BB58" s="99">
        <f>'04 - EPS'!F35</f>
        <v>0</v>
      </c>
      <c r="BC58" s="99">
        <f>'04 - EPS'!F36</f>
        <v>0</v>
      </c>
      <c r="BD58" s="101">
        <f>'04 - EPS'!F37</f>
        <v>0</v>
      </c>
      <c r="BT58" s="97" t="s">
        <v>80</v>
      </c>
      <c r="BV58" s="97" t="s">
        <v>74</v>
      </c>
      <c r="BW58" s="97" t="s">
        <v>91</v>
      </c>
      <c r="BX58" s="97" t="s">
        <v>5</v>
      </c>
      <c r="CL58" s="97" t="s">
        <v>19</v>
      </c>
      <c r="CM58" s="97" t="s">
        <v>82</v>
      </c>
    </row>
    <row r="59" spans="1:91" s="2" customFormat="1" ht="30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91" s="2" customFormat="1" ht="6.95" customHeight="1">
      <c r="A60" s="35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0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</sheetData>
  <sheetProtection algorithmName="SHA-512" hashValue="k0Ry4QcFyPKKfToSy6eLuI4jcXFjbYI1ZCipuesaUbBTRY4W42QW6y39eNGENTxzPRqbZhxmjbKYF8Zr4/jFEg==" saltValue="tYJ1TqJL+ELPcezjMR7ptfRP+P5ZcyQ61fdavYyximPoMs6GeuNCxZowORDft3lUPLwXqmXOxUHNUxkeB3C5KQ==" spinCount="100000" sheet="1" objects="1" scenarios="1" formatColumns="0" formatRows="0"/>
  <mergeCells count="5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01 - Stavebně konstrukční...'!C2" display="/"/>
    <hyperlink ref="A56" location="'02 - Výtah V2 a V3'!C2" display="/"/>
    <hyperlink ref="A57" location="'03 - Silnoproudá elektroi...'!C2" display="/"/>
    <hyperlink ref="A58" location="'04 - EPS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1"/>
  <sheetViews>
    <sheetView showGridLines="0" tabSelected="1" topLeftCell="A25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18" t="s">
        <v>81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92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6" t="str">
        <f>'Rekapitulace stavby'!K6</f>
        <v>Výměna výtahů V2 a V3 v objektu Českého rozhlasu</v>
      </c>
      <c r="F7" s="367"/>
      <c r="G7" s="367"/>
      <c r="H7" s="367"/>
      <c r="L7" s="21"/>
    </row>
    <row r="8" spans="1:46" s="2" customFormat="1" ht="12" customHeight="1">
      <c r="A8" s="35"/>
      <c r="B8" s="40"/>
      <c r="C8" s="35"/>
      <c r="D8" s="106" t="s">
        <v>93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8" t="s">
        <v>94</v>
      </c>
      <c r="F9" s="369"/>
      <c r="G9" s="369"/>
      <c r="H9" s="369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15. 12. 2024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0" t="str">
        <f>'Rekapitulace stavby'!E14</f>
        <v>Vyplň údaj</v>
      </c>
      <c r="F18" s="371"/>
      <c r="G18" s="371"/>
      <c r="H18" s="371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2" t="s">
        <v>19</v>
      </c>
      <c r="F27" s="372"/>
      <c r="G27" s="372"/>
      <c r="H27" s="372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ROUND(J95,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ROUND((SUM(BE95:BE230)),  2)</f>
        <v>0</v>
      </c>
      <c r="G33" s="35"/>
      <c r="H33" s="35"/>
      <c r="I33" s="119">
        <v>0.21</v>
      </c>
      <c r="J33" s="118">
        <f>ROUND(((SUM(BE95:BE230))*I33),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ROUND((SUM(BF95:BF230)),  2)</f>
        <v>0</v>
      </c>
      <c r="G34" s="35"/>
      <c r="H34" s="35"/>
      <c r="I34" s="119">
        <v>0.12</v>
      </c>
      <c r="J34" s="118">
        <f>ROUND(((SUM(BF95:BF230))*I34),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ROUND((SUM(BG95:BG230)),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ROUND((SUM(BH95:BH230)),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ROUND((SUM(BI95:BI230)),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95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4" t="str">
        <f>E7</f>
        <v>Výměna výtahů V2 a V3 v objektu Českého rozhlasu</v>
      </c>
      <c r="F48" s="365"/>
      <c r="G48" s="365"/>
      <c r="H48" s="36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93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2" t="str">
        <f>E9</f>
        <v>01 - Stavebně konstrukční část</v>
      </c>
      <c r="F50" s="363"/>
      <c r="G50" s="363"/>
      <c r="H50" s="36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Římská 385/13, Praha 2</v>
      </c>
      <c r="G52" s="37"/>
      <c r="H52" s="37"/>
      <c r="I52" s="30" t="s">
        <v>23</v>
      </c>
      <c r="J52" s="60" t="str">
        <f>IF(J12="","",J12)</f>
        <v>15. 12. 2024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Český rozhlas Vinohradská 1409/12, Praha 2</v>
      </c>
      <c r="G54" s="37"/>
      <c r="H54" s="37"/>
      <c r="I54" s="30" t="s">
        <v>31</v>
      </c>
      <c r="J54" s="33" t="str">
        <f>E21</f>
        <v>Ing. Jaroslav Borovička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Milan Dušek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96</v>
      </c>
      <c r="D57" s="132"/>
      <c r="E57" s="132"/>
      <c r="F57" s="132"/>
      <c r="G57" s="132"/>
      <c r="H57" s="132"/>
      <c r="I57" s="132"/>
      <c r="J57" s="133" t="s">
        <v>97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J95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98</v>
      </c>
    </row>
    <row r="60" spans="1:47" s="9" customFormat="1" ht="24.95" customHeight="1">
      <c r="B60" s="135"/>
      <c r="C60" s="136"/>
      <c r="D60" s="137" t="s">
        <v>99</v>
      </c>
      <c r="E60" s="138"/>
      <c r="F60" s="138"/>
      <c r="G60" s="138"/>
      <c r="H60" s="138"/>
      <c r="I60" s="138"/>
      <c r="J60" s="139">
        <f>J96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100</v>
      </c>
      <c r="E61" s="144"/>
      <c r="F61" s="144"/>
      <c r="G61" s="144"/>
      <c r="H61" s="144"/>
      <c r="I61" s="144"/>
      <c r="J61" s="145">
        <f>J97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101</v>
      </c>
      <c r="E62" s="144"/>
      <c r="F62" s="144"/>
      <c r="G62" s="144"/>
      <c r="H62" s="144"/>
      <c r="I62" s="144"/>
      <c r="J62" s="145">
        <f>J101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102</v>
      </c>
      <c r="E63" s="144"/>
      <c r="F63" s="144"/>
      <c r="G63" s="144"/>
      <c r="H63" s="144"/>
      <c r="I63" s="144"/>
      <c r="J63" s="145">
        <f>J116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103</v>
      </c>
      <c r="E64" s="144"/>
      <c r="F64" s="144"/>
      <c r="G64" s="144"/>
      <c r="H64" s="144"/>
      <c r="I64" s="144"/>
      <c r="J64" s="145">
        <f>J136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104</v>
      </c>
      <c r="E65" s="144"/>
      <c r="F65" s="144"/>
      <c r="G65" s="144"/>
      <c r="H65" s="144"/>
      <c r="I65" s="144"/>
      <c r="J65" s="145">
        <f>J146</f>
        <v>0</v>
      </c>
      <c r="K65" s="142"/>
      <c r="L65" s="146"/>
    </row>
    <row r="66" spans="1:31" s="9" customFormat="1" ht="24.95" customHeight="1">
      <c r="B66" s="135"/>
      <c r="C66" s="136"/>
      <c r="D66" s="137" t="s">
        <v>105</v>
      </c>
      <c r="E66" s="138"/>
      <c r="F66" s="138"/>
      <c r="G66" s="138"/>
      <c r="H66" s="138"/>
      <c r="I66" s="138"/>
      <c r="J66" s="139">
        <f>J149</f>
        <v>0</v>
      </c>
      <c r="K66" s="136"/>
      <c r="L66" s="140"/>
    </row>
    <row r="67" spans="1:31" s="10" customFormat="1" ht="19.899999999999999" customHeight="1">
      <c r="B67" s="141"/>
      <c r="C67" s="142"/>
      <c r="D67" s="143" t="s">
        <v>106</v>
      </c>
      <c r="E67" s="144"/>
      <c r="F67" s="144"/>
      <c r="G67" s="144"/>
      <c r="H67" s="144"/>
      <c r="I67" s="144"/>
      <c r="J67" s="145">
        <f>J150</f>
        <v>0</v>
      </c>
      <c r="K67" s="142"/>
      <c r="L67" s="146"/>
    </row>
    <row r="68" spans="1:31" s="10" customFormat="1" ht="19.899999999999999" customHeight="1">
      <c r="B68" s="141"/>
      <c r="C68" s="142"/>
      <c r="D68" s="143" t="s">
        <v>107</v>
      </c>
      <c r="E68" s="144"/>
      <c r="F68" s="144"/>
      <c r="G68" s="144"/>
      <c r="H68" s="144"/>
      <c r="I68" s="144"/>
      <c r="J68" s="145">
        <f>J156</f>
        <v>0</v>
      </c>
      <c r="K68" s="142"/>
      <c r="L68" s="146"/>
    </row>
    <row r="69" spans="1:31" s="10" customFormat="1" ht="19.899999999999999" customHeight="1">
      <c r="B69" s="141"/>
      <c r="C69" s="142"/>
      <c r="D69" s="143" t="s">
        <v>108</v>
      </c>
      <c r="E69" s="144"/>
      <c r="F69" s="144"/>
      <c r="G69" s="144"/>
      <c r="H69" s="144"/>
      <c r="I69" s="144"/>
      <c r="J69" s="145">
        <f>J162</f>
        <v>0</v>
      </c>
      <c r="K69" s="142"/>
      <c r="L69" s="146"/>
    </row>
    <row r="70" spans="1:31" s="10" customFormat="1" ht="19.899999999999999" customHeight="1">
      <c r="B70" s="141"/>
      <c r="C70" s="142"/>
      <c r="D70" s="143" t="s">
        <v>109</v>
      </c>
      <c r="E70" s="144"/>
      <c r="F70" s="144"/>
      <c r="G70" s="144"/>
      <c r="H70" s="144"/>
      <c r="I70" s="144"/>
      <c r="J70" s="145">
        <f>J191</f>
        <v>0</v>
      </c>
      <c r="K70" s="142"/>
      <c r="L70" s="146"/>
    </row>
    <row r="71" spans="1:31" s="10" customFormat="1" ht="19.899999999999999" customHeight="1">
      <c r="B71" s="141"/>
      <c r="C71" s="142"/>
      <c r="D71" s="143" t="s">
        <v>110</v>
      </c>
      <c r="E71" s="144"/>
      <c r="F71" s="144"/>
      <c r="G71" s="144"/>
      <c r="H71" s="144"/>
      <c r="I71" s="144"/>
      <c r="J71" s="145">
        <f>J209</f>
        <v>0</v>
      </c>
      <c r="K71" s="142"/>
      <c r="L71" s="146"/>
    </row>
    <row r="72" spans="1:31" s="9" customFormat="1" ht="24.95" customHeight="1">
      <c r="B72" s="135"/>
      <c r="C72" s="136"/>
      <c r="D72" s="137" t="s">
        <v>111</v>
      </c>
      <c r="E72" s="138"/>
      <c r="F72" s="138"/>
      <c r="G72" s="138"/>
      <c r="H72" s="138"/>
      <c r="I72" s="138"/>
      <c r="J72" s="139">
        <f>J221</f>
        <v>0</v>
      </c>
      <c r="K72" s="136"/>
      <c r="L72" s="140"/>
    </row>
    <row r="73" spans="1:31" s="10" customFormat="1" ht="19.899999999999999" customHeight="1">
      <c r="B73" s="141"/>
      <c r="C73" s="142"/>
      <c r="D73" s="143" t="s">
        <v>112</v>
      </c>
      <c r="E73" s="144"/>
      <c r="F73" s="144"/>
      <c r="G73" s="144"/>
      <c r="H73" s="144"/>
      <c r="I73" s="144"/>
      <c r="J73" s="145">
        <f>J222</f>
        <v>0</v>
      </c>
      <c r="K73" s="142"/>
      <c r="L73" s="146"/>
    </row>
    <row r="74" spans="1:31" s="10" customFormat="1" ht="19.899999999999999" customHeight="1">
      <c r="B74" s="141"/>
      <c r="C74" s="142"/>
      <c r="D74" s="143" t="s">
        <v>113</v>
      </c>
      <c r="E74" s="144"/>
      <c r="F74" s="144"/>
      <c r="G74" s="144"/>
      <c r="H74" s="144"/>
      <c r="I74" s="144"/>
      <c r="J74" s="145">
        <f>J225</f>
        <v>0</v>
      </c>
      <c r="K74" s="142"/>
      <c r="L74" s="146"/>
    </row>
    <row r="75" spans="1:31" s="10" customFormat="1" ht="19.899999999999999" customHeight="1">
      <c r="B75" s="141"/>
      <c r="C75" s="142"/>
      <c r="D75" s="143" t="s">
        <v>114</v>
      </c>
      <c r="E75" s="144"/>
      <c r="F75" s="144"/>
      <c r="G75" s="144"/>
      <c r="H75" s="144"/>
      <c r="I75" s="144"/>
      <c r="J75" s="145">
        <f>J228</f>
        <v>0</v>
      </c>
      <c r="K75" s="142"/>
      <c r="L75" s="146"/>
    </row>
    <row r="76" spans="1:31" s="2" customFormat="1" ht="21.7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63" s="2" customFormat="1" ht="6.95" customHeight="1">
      <c r="A81" s="35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24.95" customHeight="1">
      <c r="A82" s="35"/>
      <c r="B82" s="36"/>
      <c r="C82" s="24" t="s">
        <v>115</v>
      </c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6.5" customHeight="1">
      <c r="A85" s="35"/>
      <c r="B85" s="36"/>
      <c r="C85" s="37"/>
      <c r="D85" s="37"/>
      <c r="E85" s="364" t="str">
        <f>E7</f>
        <v>Výměna výtahů V2 a V3 v objektu Českého rozhlasu</v>
      </c>
      <c r="F85" s="365"/>
      <c r="G85" s="365"/>
      <c r="H85" s="365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2" customHeight="1">
      <c r="A86" s="35"/>
      <c r="B86" s="36"/>
      <c r="C86" s="30" t="s">
        <v>93</v>
      </c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6.5" customHeight="1">
      <c r="A87" s="35"/>
      <c r="B87" s="36"/>
      <c r="C87" s="37"/>
      <c r="D87" s="37"/>
      <c r="E87" s="352" t="str">
        <f>E9</f>
        <v>01 - Stavebně konstrukční část</v>
      </c>
      <c r="F87" s="363"/>
      <c r="G87" s="363"/>
      <c r="H87" s="363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12" customHeight="1">
      <c r="A89" s="35"/>
      <c r="B89" s="36"/>
      <c r="C89" s="30" t="s">
        <v>21</v>
      </c>
      <c r="D89" s="37"/>
      <c r="E89" s="37"/>
      <c r="F89" s="28" t="str">
        <f>F12</f>
        <v>Římská 385/13, Praha 2</v>
      </c>
      <c r="G89" s="37"/>
      <c r="H89" s="37"/>
      <c r="I89" s="30" t="s">
        <v>23</v>
      </c>
      <c r="J89" s="60" t="str">
        <f>IF(J12="","",J12)</f>
        <v>15. 12. 2024</v>
      </c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25.7" customHeight="1">
      <c r="A91" s="35"/>
      <c r="B91" s="36"/>
      <c r="C91" s="30" t="s">
        <v>25</v>
      </c>
      <c r="D91" s="37"/>
      <c r="E91" s="37"/>
      <c r="F91" s="28" t="str">
        <f>E15</f>
        <v>Český rozhlas Vinohradská 1409/12, Praha 2</v>
      </c>
      <c r="G91" s="37"/>
      <c r="H91" s="37"/>
      <c r="I91" s="30" t="s">
        <v>31</v>
      </c>
      <c r="J91" s="33" t="str">
        <f>E21</f>
        <v>Ing. Jaroslav Borovička</v>
      </c>
      <c r="K91" s="37"/>
      <c r="L91" s="10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2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30" t="s">
        <v>34</v>
      </c>
      <c r="J92" s="33" t="str">
        <f>E24</f>
        <v>Ing. Milan Dušek</v>
      </c>
      <c r="K92" s="37"/>
      <c r="L92" s="10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0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11" customFormat="1" ht="29.25" customHeight="1">
      <c r="A94" s="147"/>
      <c r="B94" s="148"/>
      <c r="C94" s="149" t="s">
        <v>116</v>
      </c>
      <c r="D94" s="150" t="s">
        <v>57</v>
      </c>
      <c r="E94" s="150" t="s">
        <v>53</v>
      </c>
      <c r="F94" s="150" t="s">
        <v>54</v>
      </c>
      <c r="G94" s="150" t="s">
        <v>117</v>
      </c>
      <c r="H94" s="150" t="s">
        <v>118</v>
      </c>
      <c r="I94" s="150" t="s">
        <v>119</v>
      </c>
      <c r="J94" s="150" t="s">
        <v>97</v>
      </c>
      <c r="K94" s="151" t="s">
        <v>120</v>
      </c>
      <c r="L94" s="152"/>
      <c r="M94" s="69" t="s">
        <v>19</v>
      </c>
      <c r="N94" s="70" t="s">
        <v>42</v>
      </c>
      <c r="O94" s="70" t="s">
        <v>121</v>
      </c>
      <c r="P94" s="70" t="s">
        <v>122</v>
      </c>
      <c r="Q94" s="70" t="s">
        <v>123</v>
      </c>
      <c r="R94" s="70" t="s">
        <v>124</v>
      </c>
      <c r="S94" s="70" t="s">
        <v>125</v>
      </c>
      <c r="T94" s="71" t="s">
        <v>126</v>
      </c>
      <c r="U94" s="147"/>
      <c r="V94" s="147"/>
      <c r="W94" s="147"/>
      <c r="X94" s="147"/>
      <c r="Y94" s="147"/>
      <c r="Z94" s="147"/>
      <c r="AA94" s="147"/>
      <c r="AB94" s="147"/>
      <c r="AC94" s="147"/>
      <c r="AD94" s="147"/>
      <c r="AE94" s="147"/>
    </row>
    <row r="95" spans="1:63" s="2" customFormat="1" ht="22.9" customHeight="1">
      <c r="A95" s="35"/>
      <c r="B95" s="36"/>
      <c r="C95" s="76" t="s">
        <v>127</v>
      </c>
      <c r="D95" s="37"/>
      <c r="E95" s="37"/>
      <c r="F95" s="37"/>
      <c r="G95" s="37"/>
      <c r="H95" s="37"/>
      <c r="I95" s="37"/>
      <c r="J95" s="153">
        <f>BK95</f>
        <v>0</v>
      </c>
      <c r="K95" s="37"/>
      <c r="L95" s="40"/>
      <c r="M95" s="72"/>
      <c r="N95" s="154"/>
      <c r="O95" s="73"/>
      <c r="P95" s="155">
        <f>P96+P149+P221</f>
        <v>0</v>
      </c>
      <c r="Q95" s="73"/>
      <c r="R95" s="155">
        <f>R96+R149+R221</f>
        <v>4.5499078500000003</v>
      </c>
      <c r="S95" s="73"/>
      <c r="T95" s="156">
        <f>T96+T149+T221</f>
        <v>1.6090400000000002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71</v>
      </c>
      <c r="AU95" s="18" t="s">
        <v>98</v>
      </c>
      <c r="BK95" s="157">
        <f>BK96+BK149+BK221</f>
        <v>0</v>
      </c>
    </row>
    <row r="96" spans="1:63" s="12" customFormat="1" ht="25.9" customHeight="1">
      <c r="B96" s="158"/>
      <c r="C96" s="159"/>
      <c r="D96" s="160" t="s">
        <v>71</v>
      </c>
      <c r="E96" s="161" t="s">
        <v>128</v>
      </c>
      <c r="F96" s="161" t="s">
        <v>129</v>
      </c>
      <c r="G96" s="159"/>
      <c r="H96" s="159"/>
      <c r="I96" s="162"/>
      <c r="J96" s="163">
        <f>BK96</f>
        <v>0</v>
      </c>
      <c r="K96" s="159"/>
      <c r="L96" s="164"/>
      <c r="M96" s="165"/>
      <c r="N96" s="166"/>
      <c r="O96" s="166"/>
      <c r="P96" s="167">
        <f>P97+P101+P116+P136+P146</f>
        <v>0</v>
      </c>
      <c r="Q96" s="166"/>
      <c r="R96" s="167">
        <f>R97+R101+R116+R136+R146</f>
        <v>1.9860652000000001</v>
      </c>
      <c r="S96" s="166"/>
      <c r="T96" s="168">
        <f>T97+T101+T116+T136+T146</f>
        <v>1.6090400000000002</v>
      </c>
      <c r="AR96" s="169" t="s">
        <v>80</v>
      </c>
      <c r="AT96" s="170" t="s">
        <v>71</v>
      </c>
      <c r="AU96" s="170" t="s">
        <v>72</v>
      </c>
      <c r="AY96" s="169" t="s">
        <v>130</v>
      </c>
      <c r="BK96" s="171">
        <f>BK97+BK101+BK116+BK136+BK146</f>
        <v>0</v>
      </c>
    </row>
    <row r="97" spans="1:65" s="12" customFormat="1" ht="22.9" customHeight="1">
      <c r="B97" s="158"/>
      <c r="C97" s="159"/>
      <c r="D97" s="160" t="s">
        <v>71</v>
      </c>
      <c r="E97" s="172" t="s">
        <v>131</v>
      </c>
      <c r="F97" s="172" t="s">
        <v>132</v>
      </c>
      <c r="G97" s="159"/>
      <c r="H97" s="159"/>
      <c r="I97" s="162"/>
      <c r="J97" s="173">
        <f>BK97</f>
        <v>0</v>
      </c>
      <c r="K97" s="159"/>
      <c r="L97" s="164"/>
      <c r="M97" s="165"/>
      <c r="N97" s="166"/>
      <c r="O97" s="166"/>
      <c r="P97" s="167">
        <f>SUM(P98:P100)</f>
        <v>0</v>
      </c>
      <c r="Q97" s="166"/>
      <c r="R97" s="167">
        <f>SUM(R98:R100)</f>
        <v>0.34026000000000001</v>
      </c>
      <c r="S97" s="166"/>
      <c r="T97" s="168">
        <f>SUM(T98:T100)</f>
        <v>0</v>
      </c>
      <c r="AR97" s="169" t="s">
        <v>80</v>
      </c>
      <c r="AT97" s="170" t="s">
        <v>71</v>
      </c>
      <c r="AU97" s="170" t="s">
        <v>80</v>
      </c>
      <c r="AY97" s="169" t="s">
        <v>130</v>
      </c>
      <c r="BK97" s="171">
        <f>SUM(BK98:BK100)</f>
        <v>0</v>
      </c>
    </row>
    <row r="98" spans="1:65" s="2" customFormat="1" ht="24.2" customHeight="1">
      <c r="A98" s="35"/>
      <c r="B98" s="36"/>
      <c r="C98" s="174" t="s">
        <v>80</v>
      </c>
      <c r="D98" s="174" t="s">
        <v>133</v>
      </c>
      <c r="E98" s="175" t="s">
        <v>134</v>
      </c>
      <c r="F98" s="176" t="s">
        <v>135</v>
      </c>
      <c r="G98" s="177" t="s">
        <v>136</v>
      </c>
      <c r="H98" s="178">
        <v>2.12</v>
      </c>
      <c r="I98" s="179"/>
      <c r="J98" s="180">
        <f>ROUND(I98*H98,2)</f>
        <v>0</v>
      </c>
      <c r="K98" s="176" t="s">
        <v>137</v>
      </c>
      <c r="L98" s="40"/>
      <c r="M98" s="181" t="s">
        <v>19</v>
      </c>
      <c r="N98" s="182" t="s">
        <v>43</v>
      </c>
      <c r="O98" s="65"/>
      <c r="P98" s="183">
        <f>O98*H98</f>
        <v>0</v>
      </c>
      <c r="Q98" s="183">
        <v>0.1605</v>
      </c>
      <c r="R98" s="183">
        <f>Q98*H98</f>
        <v>0.34026000000000001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138</v>
      </c>
      <c r="AT98" s="185" t="s">
        <v>133</v>
      </c>
      <c r="AU98" s="185" t="s">
        <v>82</v>
      </c>
      <c r="AY98" s="18" t="s">
        <v>130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80</v>
      </c>
      <c r="BK98" s="186">
        <f>ROUND(I98*H98,2)</f>
        <v>0</v>
      </c>
      <c r="BL98" s="18" t="s">
        <v>138</v>
      </c>
      <c r="BM98" s="185" t="s">
        <v>139</v>
      </c>
    </row>
    <row r="99" spans="1:65" s="2" customFormat="1">
      <c r="A99" s="35"/>
      <c r="B99" s="36"/>
      <c r="C99" s="37"/>
      <c r="D99" s="187" t="s">
        <v>140</v>
      </c>
      <c r="E99" s="37"/>
      <c r="F99" s="188" t="s">
        <v>141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140</v>
      </c>
      <c r="AU99" s="18" t="s">
        <v>82</v>
      </c>
    </row>
    <row r="100" spans="1:65" s="13" customFormat="1">
      <c r="B100" s="192"/>
      <c r="C100" s="193"/>
      <c r="D100" s="194" t="s">
        <v>142</v>
      </c>
      <c r="E100" s="195" t="s">
        <v>19</v>
      </c>
      <c r="F100" s="196" t="s">
        <v>143</v>
      </c>
      <c r="G100" s="193"/>
      <c r="H100" s="197">
        <v>2.12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142</v>
      </c>
      <c r="AU100" s="203" t="s">
        <v>82</v>
      </c>
      <c r="AV100" s="13" t="s">
        <v>82</v>
      </c>
      <c r="AW100" s="13" t="s">
        <v>33</v>
      </c>
      <c r="AX100" s="13" t="s">
        <v>80</v>
      </c>
      <c r="AY100" s="203" t="s">
        <v>130</v>
      </c>
    </row>
    <row r="101" spans="1:65" s="12" customFormat="1" ht="22.9" customHeight="1">
      <c r="B101" s="158"/>
      <c r="C101" s="159"/>
      <c r="D101" s="160" t="s">
        <v>71</v>
      </c>
      <c r="E101" s="172" t="s">
        <v>144</v>
      </c>
      <c r="F101" s="172" t="s">
        <v>145</v>
      </c>
      <c r="G101" s="159"/>
      <c r="H101" s="159"/>
      <c r="I101" s="162"/>
      <c r="J101" s="173">
        <f>BK101</f>
        <v>0</v>
      </c>
      <c r="K101" s="159"/>
      <c r="L101" s="164"/>
      <c r="M101" s="165"/>
      <c r="N101" s="166"/>
      <c r="O101" s="166"/>
      <c r="P101" s="167">
        <f>SUM(P102:P115)</f>
        <v>0</v>
      </c>
      <c r="Q101" s="166"/>
      <c r="R101" s="167">
        <f>SUM(R102:R115)</f>
        <v>1.6401652</v>
      </c>
      <c r="S101" s="166"/>
      <c r="T101" s="168">
        <f>SUM(T102:T115)</f>
        <v>1.5050400000000002</v>
      </c>
      <c r="AR101" s="169" t="s">
        <v>80</v>
      </c>
      <c r="AT101" s="170" t="s">
        <v>71</v>
      </c>
      <c r="AU101" s="170" t="s">
        <v>80</v>
      </c>
      <c r="AY101" s="169" t="s">
        <v>130</v>
      </c>
      <c r="BK101" s="171">
        <f>SUM(BK102:BK115)</f>
        <v>0</v>
      </c>
    </row>
    <row r="102" spans="1:65" s="2" customFormat="1" ht="24.2" customHeight="1">
      <c r="A102" s="35"/>
      <c r="B102" s="36"/>
      <c r="C102" s="174" t="s">
        <v>82</v>
      </c>
      <c r="D102" s="174" t="s">
        <v>133</v>
      </c>
      <c r="E102" s="175" t="s">
        <v>146</v>
      </c>
      <c r="F102" s="176" t="s">
        <v>147</v>
      </c>
      <c r="G102" s="177" t="s">
        <v>148</v>
      </c>
      <c r="H102" s="178">
        <v>8</v>
      </c>
      <c r="I102" s="179"/>
      <c r="J102" s="180">
        <f>ROUND(I102*H102,2)</f>
        <v>0</v>
      </c>
      <c r="K102" s="176" t="s">
        <v>137</v>
      </c>
      <c r="L102" s="40"/>
      <c r="M102" s="181" t="s">
        <v>19</v>
      </c>
      <c r="N102" s="182" t="s">
        <v>43</v>
      </c>
      <c r="O102" s="65"/>
      <c r="P102" s="183">
        <f>O102*H102</f>
        <v>0</v>
      </c>
      <c r="Q102" s="183">
        <v>2.426E-2</v>
      </c>
      <c r="R102" s="183">
        <f>Q102*H102</f>
        <v>0.19408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138</v>
      </c>
      <c r="AT102" s="185" t="s">
        <v>133</v>
      </c>
      <c r="AU102" s="185" t="s">
        <v>82</v>
      </c>
      <c r="AY102" s="18" t="s">
        <v>130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80</v>
      </c>
      <c r="BK102" s="186">
        <f>ROUND(I102*H102,2)</f>
        <v>0</v>
      </c>
      <c r="BL102" s="18" t="s">
        <v>138</v>
      </c>
      <c r="BM102" s="185" t="s">
        <v>149</v>
      </c>
    </row>
    <row r="103" spans="1:65" s="2" customFormat="1">
      <c r="A103" s="35"/>
      <c r="B103" s="36"/>
      <c r="C103" s="37"/>
      <c r="D103" s="187" t="s">
        <v>140</v>
      </c>
      <c r="E103" s="37"/>
      <c r="F103" s="188" t="s">
        <v>150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140</v>
      </c>
      <c r="AU103" s="18" t="s">
        <v>82</v>
      </c>
    </row>
    <row r="104" spans="1:65" s="13" customFormat="1">
      <c r="B104" s="192"/>
      <c r="C104" s="193"/>
      <c r="D104" s="194" t="s">
        <v>142</v>
      </c>
      <c r="E104" s="195" t="s">
        <v>19</v>
      </c>
      <c r="F104" s="196" t="s">
        <v>151</v>
      </c>
      <c r="G104" s="193"/>
      <c r="H104" s="197">
        <v>8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142</v>
      </c>
      <c r="AU104" s="203" t="s">
        <v>82</v>
      </c>
      <c r="AV104" s="13" t="s">
        <v>82</v>
      </c>
      <c r="AW104" s="13" t="s">
        <v>33</v>
      </c>
      <c r="AX104" s="13" t="s">
        <v>80</v>
      </c>
      <c r="AY104" s="203" t="s">
        <v>130</v>
      </c>
    </row>
    <row r="105" spans="1:65" s="2" customFormat="1" ht="24.2" customHeight="1">
      <c r="A105" s="35"/>
      <c r="B105" s="36"/>
      <c r="C105" s="174" t="s">
        <v>131</v>
      </c>
      <c r="D105" s="174" t="s">
        <v>133</v>
      </c>
      <c r="E105" s="175" t="s">
        <v>152</v>
      </c>
      <c r="F105" s="176" t="s">
        <v>153</v>
      </c>
      <c r="G105" s="177" t="s">
        <v>136</v>
      </c>
      <c r="H105" s="178">
        <v>3.12</v>
      </c>
      <c r="I105" s="179"/>
      <c r="J105" s="180">
        <f>ROUND(I105*H105,2)</f>
        <v>0</v>
      </c>
      <c r="K105" s="176" t="s">
        <v>137</v>
      </c>
      <c r="L105" s="40"/>
      <c r="M105" s="181" t="s">
        <v>19</v>
      </c>
      <c r="N105" s="182" t="s">
        <v>43</v>
      </c>
      <c r="O105" s="65"/>
      <c r="P105" s="183">
        <f>O105*H105</f>
        <v>0</v>
      </c>
      <c r="Q105" s="183">
        <v>2.6440000000000002E-2</v>
      </c>
      <c r="R105" s="183">
        <f>Q105*H105</f>
        <v>8.2492800000000005E-2</v>
      </c>
      <c r="S105" s="183">
        <v>2.5999999999999999E-2</v>
      </c>
      <c r="T105" s="184">
        <f>S105*H105</f>
        <v>8.1119999999999998E-2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138</v>
      </c>
      <c r="AT105" s="185" t="s">
        <v>133</v>
      </c>
      <c r="AU105" s="185" t="s">
        <v>82</v>
      </c>
      <c r="AY105" s="18" t="s">
        <v>130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80</v>
      </c>
      <c r="BK105" s="186">
        <f>ROUND(I105*H105,2)</f>
        <v>0</v>
      </c>
      <c r="BL105" s="18" t="s">
        <v>138</v>
      </c>
      <c r="BM105" s="185" t="s">
        <v>154</v>
      </c>
    </row>
    <row r="106" spans="1:65" s="2" customFormat="1">
      <c r="A106" s="35"/>
      <c r="B106" s="36"/>
      <c r="C106" s="37"/>
      <c r="D106" s="187" t="s">
        <v>140</v>
      </c>
      <c r="E106" s="37"/>
      <c r="F106" s="188" t="s">
        <v>155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140</v>
      </c>
      <c r="AU106" s="18" t="s">
        <v>82</v>
      </c>
    </row>
    <row r="107" spans="1:65" s="13" customFormat="1">
      <c r="B107" s="192"/>
      <c r="C107" s="193"/>
      <c r="D107" s="194" t="s">
        <v>142</v>
      </c>
      <c r="E107" s="195" t="s">
        <v>19</v>
      </c>
      <c r="F107" s="196" t="s">
        <v>156</v>
      </c>
      <c r="G107" s="193"/>
      <c r="H107" s="197">
        <v>3.12</v>
      </c>
      <c r="I107" s="198"/>
      <c r="J107" s="193"/>
      <c r="K107" s="193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142</v>
      </c>
      <c r="AU107" s="203" t="s">
        <v>82</v>
      </c>
      <c r="AV107" s="13" t="s">
        <v>82</v>
      </c>
      <c r="AW107" s="13" t="s">
        <v>33</v>
      </c>
      <c r="AX107" s="13" t="s">
        <v>80</v>
      </c>
      <c r="AY107" s="203" t="s">
        <v>130</v>
      </c>
    </row>
    <row r="108" spans="1:65" s="2" customFormat="1" ht="24.2" customHeight="1">
      <c r="A108" s="35"/>
      <c r="B108" s="36"/>
      <c r="C108" s="174" t="s">
        <v>138</v>
      </c>
      <c r="D108" s="174" t="s">
        <v>133</v>
      </c>
      <c r="E108" s="175" t="s">
        <v>157</v>
      </c>
      <c r="F108" s="176" t="s">
        <v>158</v>
      </c>
      <c r="G108" s="177" t="s">
        <v>136</v>
      </c>
      <c r="H108" s="178">
        <v>64.44</v>
      </c>
      <c r="I108" s="179"/>
      <c r="J108" s="180">
        <f>ROUND(I108*H108,2)</f>
        <v>0</v>
      </c>
      <c r="K108" s="176" t="s">
        <v>137</v>
      </c>
      <c r="L108" s="40"/>
      <c r="M108" s="181" t="s">
        <v>19</v>
      </c>
      <c r="N108" s="182" t="s">
        <v>43</v>
      </c>
      <c r="O108" s="65"/>
      <c r="P108" s="183">
        <f>O108*H108</f>
        <v>0</v>
      </c>
      <c r="Q108" s="183">
        <v>2.0930000000000001E-2</v>
      </c>
      <c r="R108" s="183">
        <f>Q108*H108</f>
        <v>1.3487292</v>
      </c>
      <c r="S108" s="183">
        <v>0.02</v>
      </c>
      <c r="T108" s="184">
        <f>S108*H108</f>
        <v>1.2887999999999999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138</v>
      </c>
      <c r="AT108" s="185" t="s">
        <v>133</v>
      </c>
      <c r="AU108" s="185" t="s">
        <v>82</v>
      </c>
      <c r="AY108" s="18" t="s">
        <v>130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80</v>
      </c>
      <c r="BK108" s="186">
        <f>ROUND(I108*H108,2)</f>
        <v>0</v>
      </c>
      <c r="BL108" s="18" t="s">
        <v>138</v>
      </c>
      <c r="BM108" s="185" t="s">
        <v>159</v>
      </c>
    </row>
    <row r="109" spans="1:65" s="2" customFormat="1">
      <c r="A109" s="35"/>
      <c r="B109" s="36"/>
      <c r="C109" s="37"/>
      <c r="D109" s="187" t="s">
        <v>140</v>
      </c>
      <c r="E109" s="37"/>
      <c r="F109" s="188" t="s">
        <v>160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140</v>
      </c>
      <c r="AU109" s="18" t="s">
        <v>82</v>
      </c>
    </row>
    <row r="110" spans="1:65" s="13" customFormat="1">
      <c r="B110" s="192"/>
      <c r="C110" s="193"/>
      <c r="D110" s="194" t="s">
        <v>142</v>
      </c>
      <c r="E110" s="195" t="s">
        <v>19</v>
      </c>
      <c r="F110" s="196" t="s">
        <v>161</v>
      </c>
      <c r="G110" s="193"/>
      <c r="H110" s="197">
        <v>61.32</v>
      </c>
      <c r="I110" s="198"/>
      <c r="J110" s="193"/>
      <c r="K110" s="193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142</v>
      </c>
      <c r="AU110" s="203" t="s">
        <v>82</v>
      </c>
      <c r="AV110" s="13" t="s">
        <v>82</v>
      </c>
      <c r="AW110" s="13" t="s">
        <v>33</v>
      </c>
      <c r="AX110" s="13" t="s">
        <v>72</v>
      </c>
      <c r="AY110" s="203" t="s">
        <v>130</v>
      </c>
    </row>
    <row r="111" spans="1:65" s="13" customFormat="1">
      <c r="B111" s="192"/>
      <c r="C111" s="193"/>
      <c r="D111" s="194" t="s">
        <v>142</v>
      </c>
      <c r="E111" s="195" t="s">
        <v>19</v>
      </c>
      <c r="F111" s="196" t="s">
        <v>162</v>
      </c>
      <c r="G111" s="193"/>
      <c r="H111" s="197">
        <v>3.12</v>
      </c>
      <c r="I111" s="198"/>
      <c r="J111" s="193"/>
      <c r="K111" s="193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142</v>
      </c>
      <c r="AU111" s="203" t="s">
        <v>82</v>
      </c>
      <c r="AV111" s="13" t="s">
        <v>82</v>
      </c>
      <c r="AW111" s="13" t="s">
        <v>33</v>
      </c>
      <c r="AX111" s="13" t="s">
        <v>72</v>
      </c>
      <c r="AY111" s="203" t="s">
        <v>130</v>
      </c>
    </row>
    <row r="112" spans="1:65" s="14" customFormat="1">
      <c r="B112" s="204"/>
      <c r="C112" s="205"/>
      <c r="D112" s="194" t="s">
        <v>142</v>
      </c>
      <c r="E112" s="206" t="s">
        <v>19</v>
      </c>
      <c r="F112" s="207" t="s">
        <v>163</v>
      </c>
      <c r="G112" s="205"/>
      <c r="H112" s="208">
        <v>64.44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142</v>
      </c>
      <c r="AU112" s="214" t="s">
        <v>82</v>
      </c>
      <c r="AV112" s="14" t="s">
        <v>138</v>
      </c>
      <c r="AW112" s="14" t="s">
        <v>33</v>
      </c>
      <c r="AX112" s="14" t="s">
        <v>80</v>
      </c>
      <c r="AY112" s="214" t="s">
        <v>130</v>
      </c>
    </row>
    <row r="113" spans="1:65" s="2" customFormat="1" ht="24.2" customHeight="1">
      <c r="A113" s="35"/>
      <c r="B113" s="36"/>
      <c r="C113" s="174" t="s">
        <v>164</v>
      </c>
      <c r="D113" s="174" t="s">
        <v>133</v>
      </c>
      <c r="E113" s="175" t="s">
        <v>165</v>
      </c>
      <c r="F113" s="176" t="s">
        <v>166</v>
      </c>
      <c r="G113" s="177" t="s">
        <v>136</v>
      </c>
      <c r="H113" s="178">
        <v>67.56</v>
      </c>
      <c r="I113" s="179"/>
      <c r="J113" s="180">
        <f>ROUND(I113*H113,2)</f>
        <v>0</v>
      </c>
      <c r="K113" s="176" t="s">
        <v>137</v>
      </c>
      <c r="L113" s="40"/>
      <c r="M113" s="181" t="s">
        <v>19</v>
      </c>
      <c r="N113" s="182" t="s">
        <v>43</v>
      </c>
      <c r="O113" s="65"/>
      <c r="P113" s="183">
        <f>O113*H113</f>
        <v>0</v>
      </c>
      <c r="Q113" s="183">
        <v>2.2000000000000001E-4</v>
      </c>
      <c r="R113" s="183">
        <f>Q113*H113</f>
        <v>1.4863200000000002E-2</v>
      </c>
      <c r="S113" s="183">
        <v>2E-3</v>
      </c>
      <c r="T113" s="184">
        <f>S113*H113</f>
        <v>0.13512000000000002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138</v>
      </c>
      <c r="AT113" s="185" t="s">
        <v>133</v>
      </c>
      <c r="AU113" s="185" t="s">
        <v>82</v>
      </c>
      <c r="AY113" s="18" t="s">
        <v>130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80</v>
      </c>
      <c r="BK113" s="186">
        <f>ROUND(I113*H113,2)</f>
        <v>0</v>
      </c>
      <c r="BL113" s="18" t="s">
        <v>138</v>
      </c>
      <c r="BM113" s="185" t="s">
        <v>167</v>
      </c>
    </row>
    <row r="114" spans="1:65" s="2" customFormat="1">
      <c r="A114" s="35"/>
      <c r="B114" s="36"/>
      <c r="C114" s="37"/>
      <c r="D114" s="187" t="s">
        <v>140</v>
      </c>
      <c r="E114" s="37"/>
      <c r="F114" s="188" t="s">
        <v>168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140</v>
      </c>
      <c r="AU114" s="18" t="s">
        <v>82</v>
      </c>
    </row>
    <row r="115" spans="1:65" s="13" customFormat="1">
      <c r="B115" s="192"/>
      <c r="C115" s="193"/>
      <c r="D115" s="194" t="s">
        <v>142</v>
      </c>
      <c r="E115" s="195" t="s">
        <v>19</v>
      </c>
      <c r="F115" s="196" t="s">
        <v>169</v>
      </c>
      <c r="G115" s="193"/>
      <c r="H115" s="197">
        <v>67.56</v>
      </c>
      <c r="I115" s="198"/>
      <c r="J115" s="193"/>
      <c r="K115" s="193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142</v>
      </c>
      <c r="AU115" s="203" t="s">
        <v>82</v>
      </c>
      <c r="AV115" s="13" t="s">
        <v>82</v>
      </c>
      <c r="AW115" s="13" t="s">
        <v>33</v>
      </c>
      <c r="AX115" s="13" t="s">
        <v>80</v>
      </c>
      <c r="AY115" s="203" t="s">
        <v>130</v>
      </c>
    </row>
    <row r="116" spans="1:65" s="12" customFormat="1" ht="22.9" customHeight="1">
      <c r="B116" s="158"/>
      <c r="C116" s="159"/>
      <c r="D116" s="160" t="s">
        <v>71</v>
      </c>
      <c r="E116" s="172" t="s">
        <v>170</v>
      </c>
      <c r="F116" s="172" t="s">
        <v>171</v>
      </c>
      <c r="G116" s="159"/>
      <c r="H116" s="159"/>
      <c r="I116" s="162"/>
      <c r="J116" s="173">
        <f>BK116</f>
        <v>0</v>
      </c>
      <c r="K116" s="159"/>
      <c r="L116" s="164"/>
      <c r="M116" s="165"/>
      <c r="N116" s="166"/>
      <c r="O116" s="166"/>
      <c r="P116" s="167">
        <f>SUM(P117:P135)</f>
        <v>0</v>
      </c>
      <c r="Q116" s="166"/>
      <c r="R116" s="167">
        <f>SUM(R117:R135)</f>
        <v>5.6399999999999992E-3</v>
      </c>
      <c r="S116" s="166"/>
      <c r="T116" s="168">
        <f>SUM(T117:T135)</f>
        <v>0.104</v>
      </c>
      <c r="AR116" s="169" t="s">
        <v>80</v>
      </c>
      <c r="AT116" s="170" t="s">
        <v>71</v>
      </c>
      <c r="AU116" s="170" t="s">
        <v>80</v>
      </c>
      <c r="AY116" s="169" t="s">
        <v>130</v>
      </c>
      <c r="BK116" s="171">
        <f>SUM(BK117:BK135)</f>
        <v>0</v>
      </c>
    </row>
    <row r="117" spans="1:65" s="2" customFormat="1" ht="33" customHeight="1">
      <c r="A117" s="35"/>
      <c r="B117" s="36"/>
      <c r="C117" s="174" t="s">
        <v>144</v>
      </c>
      <c r="D117" s="174" t="s">
        <v>133</v>
      </c>
      <c r="E117" s="175" t="s">
        <v>172</v>
      </c>
      <c r="F117" s="176" t="s">
        <v>173</v>
      </c>
      <c r="G117" s="177" t="s">
        <v>148</v>
      </c>
      <c r="H117" s="178">
        <v>1</v>
      </c>
      <c r="I117" s="179"/>
      <c r="J117" s="180">
        <f>ROUND(I117*H117,2)</f>
        <v>0</v>
      </c>
      <c r="K117" s="176" t="s">
        <v>137</v>
      </c>
      <c r="L117" s="40"/>
      <c r="M117" s="181" t="s">
        <v>19</v>
      </c>
      <c r="N117" s="182" t="s">
        <v>43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138</v>
      </c>
      <c r="AT117" s="185" t="s">
        <v>133</v>
      </c>
      <c r="AU117" s="185" t="s">
        <v>82</v>
      </c>
      <c r="AY117" s="18" t="s">
        <v>130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80</v>
      </c>
      <c r="BK117" s="186">
        <f>ROUND(I117*H117,2)</f>
        <v>0</v>
      </c>
      <c r="BL117" s="18" t="s">
        <v>138</v>
      </c>
      <c r="BM117" s="185" t="s">
        <v>174</v>
      </c>
    </row>
    <row r="118" spans="1:65" s="2" customFormat="1">
      <c r="A118" s="35"/>
      <c r="B118" s="36"/>
      <c r="C118" s="37"/>
      <c r="D118" s="187" t="s">
        <v>140</v>
      </c>
      <c r="E118" s="37"/>
      <c r="F118" s="188" t="s">
        <v>175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140</v>
      </c>
      <c r="AU118" s="18" t="s">
        <v>82</v>
      </c>
    </row>
    <row r="119" spans="1:65" s="2" customFormat="1" ht="24.2" customHeight="1">
      <c r="A119" s="35"/>
      <c r="B119" s="36"/>
      <c r="C119" s="174" t="s">
        <v>176</v>
      </c>
      <c r="D119" s="174" t="s">
        <v>133</v>
      </c>
      <c r="E119" s="175" t="s">
        <v>177</v>
      </c>
      <c r="F119" s="176" t="s">
        <v>178</v>
      </c>
      <c r="G119" s="177" t="s">
        <v>136</v>
      </c>
      <c r="H119" s="178">
        <v>10</v>
      </c>
      <c r="I119" s="179"/>
      <c r="J119" s="180">
        <f>ROUND(I119*H119,2)</f>
        <v>0</v>
      </c>
      <c r="K119" s="176" t="s">
        <v>137</v>
      </c>
      <c r="L119" s="40"/>
      <c r="M119" s="181" t="s">
        <v>19</v>
      </c>
      <c r="N119" s="182" t="s">
        <v>43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138</v>
      </c>
      <c r="AT119" s="185" t="s">
        <v>133</v>
      </c>
      <c r="AU119" s="185" t="s">
        <v>82</v>
      </c>
      <c r="AY119" s="18" t="s">
        <v>130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80</v>
      </c>
      <c r="BK119" s="186">
        <f>ROUND(I119*H119,2)</f>
        <v>0</v>
      </c>
      <c r="BL119" s="18" t="s">
        <v>138</v>
      </c>
      <c r="BM119" s="185" t="s">
        <v>179</v>
      </c>
    </row>
    <row r="120" spans="1:65" s="2" customFormat="1">
      <c r="A120" s="35"/>
      <c r="B120" s="36"/>
      <c r="C120" s="37"/>
      <c r="D120" s="187" t="s">
        <v>140</v>
      </c>
      <c r="E120" s="37"/>
      <c r="F120" s="188" t="s">
        <v>180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140</v>
      </c>
      <c r="AU120" s="18" t="s">
        <v>82</v>
      </c>
    </row>
    <row r="121" spans="1:65" s="13" customFormat="1">
      <c r="B121" s="192"/>
      <c r="C121" s="193"/>
      <c r="D121" s="194" t="s">
        <v>142</v>
      </c>
      <c r="E121" s="195" t="s">
        <v>19</v>
      </c>
      <c r="F121" s="196" t="s">
        <v>181</v>
      </c>
      <c r="G121" s="193"/>
      <c r="H121" s="197">
        <v>10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142</v>
      </c>
      <c r="AU121" s="203" t="s">
        <v>82</v>
      </c>
      <c r="AV121" s="13" t="s">
        <v>82</v>
      </c>
      <c r="AW121" s="13" t="s">
        <v>33</v>
      </c>
      <c r="AX121" s="13" t="s">
        <v>80</v>
      </c>
      <c r="AY121" s="203" t="s">
        <v>130</v>
      </c>
    </row>
    <row r="122" spans="1:65" s="2" customFormat="1" ht="24.2" customHeight="1">
      <c r="A122" s="35"/>
      <c r="B122" s="36"/>
      <c r="C122" s="174" t="s">
        <v>182</v>
      </c>
      <c r="D122" s="174" t="s">
        <v>133</v>
      </c>
      <c r="E122" s="175" t="s">
        <v>183</v>
      </c>
      <c r="F122" s="176" t="s">
        <v>184</v>
      </c>
      <c r="G122" s="177" t="s">
        <v>136</v>
      </c>
      <c r="H122" s="178">
        <v>40</v>
      </c>
      <c r="I122" s="179"/>
      <c r="J122" s="180">
        <f>ROUND(I122*H122,2)</f>
        <v>0</v>
      </c>
      <c r="K122" s="176" t="s">
        <v>137</v>
      </c>
      <c r="L122" s="40"/>
      <c r="M122" s="181" t="s">
        <v>19</v>
      </c>
      <c r="N122" s="182" t="s">
        <v>43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138</v>
      </c>
      <c r="AT122" s="185" t="s">
        <v>133</v>
      </c>
      <c r="AU122" s="185" t="s">
        <v>82</v>
      </c>
      <c r="AY122" s="18" t="s">
        <v>130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80</v>
      </c>
      <c r="BK122" s="186">
        <f>ROUND(I122*H122,2)</f>
        <v>0</v>
      </c>
      <c r="BL122" s="18" t="s">
        <v>138</v>
      </c>
      <c r="BM122" s="185" t="s">
        <v>185</v>
      </c>
    </row>
    <row r="123" spans="1:65" s="2" customFormat="1">
      <c r="A123" s="35"/>
      <c r="B123" s="36"/>
      <c r="C123" s="37"/>
      <c r="D123" s="187" t="s">
        <v>140</v>
      </c>
      <c r="E123" s="37"/>
      <c r="F123" s="188" t="s">
        <v>186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140</v>
      </c>
      <c r="AU123" s="18" t="s">
        <v>82</v>
      </c>
    </row>
    <row r="124" spans="1:65" s="13" customFormat="1">
      <c r="B124" s="192"/>
      <c r="C124" s="193"/>
      <c r="D124" s="194" t="s">
        <v>142</v>
      </c>
      <c r="E124" s="195" t="s">
        <v>19</v>
      </c>
      <c r="F124" s="196" t="s">
        <v>187</v>
      </c>
      <c r="G124" s="193"/>
      <c r="H124" s="197">
        <v>40</v>
      </c>
      <c r="I124" s="198"/>
      <c r="J124" s="193"/>
      <c r="K124" s="193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142</v>
      </c>
      <c r="AU124" s="203" t="s">
        <v>82</v>
      </c>
      <c r="AV124" s="13" t="s">
        <v>82</v>
      </c>
      <c r="AW124" s="13" t="s">
        <v>33</v>
      </c>
      <c r="AX124" s="13" t="s">
        <v>80</v>
      </c>
      <c r="AY124" s="203" t="s">
        <v>130</v>
      </c>
    </row>
    <row r="125" spans="1:65" s="2" customFormat="1" ht="24.2" customHeight="1">
      <c r="A125" s="35"/>
      <c r="B125" s="36"/>
      <c r="C125" s="174" t="s">
        <v>170</v>
      </c>
      <c r="D125" s="174" t="s">
        <v>133</v>
      </c>
      <c r="E125" s="175" t="s">
        <v>188</v>
      </c>
      <c r="F125" s="176" t="s">
        <v>189</v>
      </c>
      <c r="G125" s="177" t="s">
        <v>136</v>
      </c>
      <c r="H125" s="178">
        <v>10</v>
      </c>
      <c r="I125" s="179"/>
      <c r="J125" s="180">
        <f>ROUND(I125*H125,2)</f>
        <v>0</v>
      </c>
      <c r="K125" s="176" t="s">
        <v>137</v>
      </c>
      <c r="L125" s="40"/>
      <c r="M125" s="181" t="s">
        <v>19</v>
      </c>
      <c r="N125" s="182" t="s">
        <v>43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138</v>
      </c>
      <c r="AT125" s="185" t="s">
        <v>133</v>
      </c>
      <c r="AU125" s="185" t="s">
        <v>82</v>
      </c>
      <c r="AY125" s="18" t="s">
        <v>130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80</v>
      </c>
      <c r="BK125" s="186">
        <f>ROUND(I125*H125,2)</f>
        <v>0</v>
      </c>
      <c r="BL125" s="18" t="s">
        <v>138</v>
      </c>
      <c r="BM125" s="185" t="s">
        <v>190</v>
      </c>
    </row>
    <row r="126" spans="1:65" s="2" customFormat="1">
      <c r="A126" s="35"/>
      <c r="B126" s="36"/>
      <c r="C126" s="37"/>
      <c r="D126" s="187" t="s">
        <v>140</v>
      </c>
      <c r="E126" s="37"/>
      <c r="F126" s="188" t="s">
        <v>191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140</v>
      </c>
      <c r="AU126" s="18" t="s">
        <v>82</v>
      </c>
    </row>
    <row r="127" spans="1:65" s="2" customFormat="1" ht="21.75" customHeight="1">
      <c r="A127" s="35"/>
      <c r="B127" s="36"/>
      <c r="C127" s="174" t="s">
        <v>192</v>
      </c>
      <c r="D127" s="174" t="s">
        <v>133</v>
      </c>
      <c r="E127" s="175" t="s">
        <v>193</v>
      </c>
      <c r="F127" s="176" t="s">
        <v>194</v>
      </c>
      <c r="G127" s="177" t="s">
        <v>148</v>
      </c>
      <c r="H127" s="178">
        <v>40</v>
      </c>
      <c r="I127" s="179"/>
      <c r="J127" s="180">
        <f>ROUND(I127*H127,2)</f>
        <v>0</v>
      </c>
      <c r="K127" s="176" t="s">
        <v>137</v>
      </c>
      <c r="L127" s="40"/>
      <c r="M127" s="181" t="s">
        <v>19</v>
      </c>
      <c r="N127" s="182" t="s">
        <v>43</v>
      </c>
      <c r="O127" s="65"/>
      <c r="P127" s="183">
        <f>O127*H127</f>
        <v>0</v>
      </c>
      <c r="Q127" s="183">
        <v>3.0000000000000001E-5</v>
      </c>
      <c r="R127" s="183">
        <f>Q127*H127</f>
        <v>1.2000000000000001E-3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138</v>
      </c>
      <c r="AT127" s="185" t="s">
        <v>133</v>
      </c>
      <c r="AU127" s="185" t="s">
        <v>82</v>
      </c>
      <c r="AY127" s="18" t="s">
        <v>130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80</v>
      </c>
      <c r="BK127" s="186">
        <f>ROUND(I127*H127,2)</f>
        <v>0</v>
      </c>
      <c r="BL127" s="18" t="s">
        <v>138</v>
      </c>
      <c r="BM127" s="185" t="s">
        <v>195</v>
      </c>
    </row>
    <row r="128" spans="1:65" s="2" customFormat="1">
      <c r="A128" s="35"/>
      <c r="B128" s="36"/>
      <c r="C128" s="37"/>
      <c r="D128" s="187" t="s">
        <v>140</v>
      </c>
      <c r="E128" s="37"/>
      <c r="F128" s="188" t="s">
        <v>196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140</v>
      </c>
      <c r="AU128" s="18" t="s">
        <v>82</v>
      </c>
    </row>
    <row r="129" spans="1:65" s="13" customFormat="1">
      <c r="B129" s="192"/>
      <c r="C129" s="193"/>
      <c r="D129" s="194" t="s">
        <v>142</v>
      </c>
      <c r="E129" s="195" t="s">
        <v>19</v>
      </c>
      <c r="F129" s="196" t="s">
        <v>197</v>
      </c>
      <c r="G129" s="193"/>
      <c r="H129" s="197">
        <v>40</v>
      </c>
      <c r="I129" s="198"/>
      <c r="J129" s="193"/>
      <c r="K129" s="193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142</v>
      </c>
      <c r="AU129" s="203" t="s">
        <v>82</v>
      </c>
      <c r="AV129" s="13" t="s">
        <v>82</v>
      </c>
      <c r="AW129" s="13" t="s">
        <v>33</v>
      </c>
      <c r="AX129" s="13" t="s">
        <v>80</v>
      </c>
      <c r="AY129" s="203" t="s">
        <v>130</v>
      </c>
    </row>
    <row r="130" spans="1:65" s="2" customFormat="1" ht="21.75" customHeight="1">
      <c r="A130" s="35"/>
      <c r="B130" s="36"/>
      <c r="C130" s="174" t="s">
        <v>198</v>
      </c>
      <c r="D130" s="174" t="s">
        <v>133</v>
      </c>
      <c r="E130" s="175" t="s">
        <v>199</v>
      </c>
      <c r="F130" s="176" t="s">
        <v>200</v>
      </c>
      <c r="G130" s="177" t="s">
        <v>148</v>
      </c>
      <c r="H130" s="178">
        <v>12</v>
      </c>
      <c r="I130" s="179"/>
      <c r="J130" s="180">
        <f>ROUND(I130*H130,2)</f>
        <v>0</v>
      </c>
      <c r="K130" s="176" t="s">
        <v>137</v>
      </c>
      <c r="L130" s="40"/>
      <c r="M130" s="181" t="s">
        <v>19</v>
      </c>
      <c r="N130" s="182" t="s">
        <v>43</v>
      </c>
      <c r="O130" s="65"/>
      <c r="P130" s="183">
        <f>O130*H130</f>
        <v>0</v>
      </c>
      <c r="Q130" s="183">
        <v>3.6999999999999999E-4</v>
      </c>
      <c r="R130" s="183">
        <f>Q130*H130</f>
        <v>4.4399999999999995E-3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138</v>
      </c>
      <c r="AT130" s="185" t="s">
        <v>133</v>
      </c>
      <c r="AU130" s="185" t="s">
        <v>82</v>
      </c>
      <c r="AY130" s="18" t="s">
        <v>130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80</v>
      </c>
      <c r="BK130" s="186">
        <f>ROUND(I130*H130,2)</f>
        <v>0</v>
      </c>
      <c r="BL130" s="18" t="s">
        <v>138</v>
      </c>
      <c r="BM130" s="185" t="s">
        <v>201</v>
      </c>
    </row>
    <row r="131" spans="1:65" s="2" customFormat="1">
      <c r="A131" s="35"/>
      <c r="B131" s="36"/>
      <c r="C131" s="37"/>
      <c r="D131" s="187" t="s">
        <v>140</v>
      </c>
      <c r="E131" s="37"/>
      <c r="F131" s="188" t="s">
        <v>202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140</v>
      </c>
      <c r="AU131" s="18" t="s">
        <v>82</v>
      </c>
    </row>
    <row r="132" spans="1:65" s="13" customFormat="1">
      <c r="B132" s="192"/>
      <c r="C132" s="193"/>
      <c r="D132" s="194" t="s">
        <v>142</v>
      </c>
      <c r="E132" s="195" t="s">
        <v>19</v>
      </c>
      <c r="F132" s="196" t="s">
        <v>203</v>
      </c>
      <c r="G132" s="193"/>
      <c r="H132" s="197">
        <v>12</v>
      </c>
      <c r="I132" s="198"/>
      <c r="J132" s="193"/>
      <c r="K132" s="193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142</v>
      </c>
      <c r="AU132" s="203" t="s">
        <v>82</v>
      </c>
      <c r="AV132" s="13" t="s">
        <v>82</v>
      </c>
      <c r="AW132" s="13" t="s">
        <v>33</v>
      </c>
      <c r="AX132" s="13" t="s">
        <v>80</v>
      </c>
      <c r="AY132" s="203" t="s">
        <v>130</v>
      </c>
    </row>
    <row r="133" spans="1:65" s="2" customFormat="1" ht="24.2" customHeight="1">
      <c r="A133" s="35"/>
      <c r="B133" s="36"/>
      <c r="C133" s="174" t="s">
        <v>8</v>
      </c>
      <c r="D133" s="174" t="s">
        <v>133</v>
      </c>
      <c r="E133" s="175" t="s">
        <v>204</v>
      </c>
      <c r="F133" s="176" t="s">
        <v>205</v>
      </c>
      <c r="G133" s="177" t="s">
        <v>148</v>
      </c>
      <c r="H133" s="178">
        <v>1</v>
      </c>
      <c r="I133" s="179"/>
      <c r="J133" s="180">
        <f>ROUND(I133*H133,2)</f>
        <v>0</v>
      </c>
      <c r="K133" s="176" t="s">
        <v>137</v>
      </c>
      <c r="L133" s="40"/>
      <c r="M133" s="181" t="s">
        <v>19</v>
      </c>
      <c r="N133" s="182" t="s">
        <v>43</v>
      </c>
      <c r="O133" s="65"/>
      <c r="P133" s="183">
        <f>O133*H133</f>
        <v>0</v>
      </c>
      <c r="Q133" s="183">
        <v>0</v>
      </c>
      <c r="R133" s="183">
        <f>Q133*H133</f>
        <v>0</v>
      </c>
      <c r="S133" s="183">
        <v>0.104</v>
      </c>
      <c r="T133" s="184">
        <f>S133*H133</f>
        <v>0.104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138</v>
      </c>
      <c r="AT133" s="185" t="s">
        <v>133</v>
      </c>
      <c r="AU133" s="185" t="s">
        <v>82</v>
      </c>
      <c r="AY133" s="18" t="s">
        <v>130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80</v>
      </c>
      <c r="BK133" s="186">
        <f>ROUND(I133*H133,2)</f>
        <v>0</v>
      </c>
      <c r="BL133" s="18" t="s">
        <v>138</v>
      </c>
      <c r="BM133" s="185" t="s">
        <v>206</v>
      </c>
    </row>
    <row r="134" spans="1:65" s="2" customFormat="1">
      <c r="A134" s="35"/>
      <c r="B134" s="36"/>
      <c r="C134" s="37"/>
      <c r="D134" s="187" t="s">
        <v>140</v>
      </c>
      <c r="E134" s="37"/>
      <c r="F134" s="188" t="s">
        <v>207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140</v>
      </c>
      <c r="AU134" s="18" t="s">
        <v>82</v>
      </c>
    </row>
    <row r="135" spans="1:65" s="13" customFormat="1">
      <c r="B135" s="192"/>
      <c r="C135" s="193"/>
      <c r="D135" s="194" t="s">
        <v>142</v>
      </c>
      <c r="E135" s="195" t="s">
        <v>19</v>
      </c>
      <c r="F135" s="196" t="s">
        <v>208</v>
      </c>
      <c r="G135" s="193"/>
      <c r="H135" s="197">
        <v>1</v>
      </c>
      <c r="I135" s="198"/>
      <c r="J135" s="193"/>
      <c r="K135" s="193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142</v>
      </c>
      <c r="AU135" s="203" t="s">
        <v>82</v>
      </c>
      <c r="AV135" s="13" t="s">
        <v>82</v>
      </c>
      <c r="AW135" s="13" t="s">
        <v>33</v>
      </c>
      <c r="AX135" s="13" t="s">
        <v>80</v>
      </c>
      <c r="AY135" s="203" t="s">
        <v>130</v>
      </c>
    </row>
    <row r="136" spans="1:65" s="12" customFormat="1" ht="22.9" customHeight="1">
      <c r="B136" s="158"/>
      <c r="C136" s="159"/>
      <c r="D136" s="160" t="s">
        <v>71</v>
      </c>
      <c r="E136" s="172" t="s">
        <v>209</v>
      </c>
      <c r="F136" s="172" t="s">
        <v>210</v>
      </c>
      <c r="G136" s="159"/>
      <c r="H136" s="159"/>
      <c r="I136" s="162"/>
      <c r="J136" s="173">
        <f>BK136</f>
        <v>0</v>
      </c>
      <c r="K136" s="159"/>
      <c r="L136" s="164"/>
      <c r="M136" s="165"/>
      <c r="N136" s="166"/>
      <c r="O136" s="166"/>
      <c r="P136" s="167">
        <f>SUM(P137:P145)</f>
        <v>0</v>
      </c>
      <c r="Q136" s="166"/>
      <c r="R136" s="167">
        <f>SUM(R137:R145)</f>
        <v>0</v>
      </c>
      <c r="S136" s="166"/>
      <c r="T136" s="168">
        <f>SUM(T137:T145)</f>
        <v>0</v>
      </c>
      <c r="AR136" s="169" t="s">
        <v>80</v>
      </c>
      <c r="AT136" s="170" t="s">
        <v>71</v>
      </c>
      <c r="AU136" s="170" t="s">
        <v>80</v>
      </c>
      <c r="AY136" s="169" t="s">
        <v>130</v>
      </c>
      <c r="BK136" s="171">
        <f>SUM(BK137:BK145)</f>
        <v>0</v>
      </c>
    </row>
    <row r="137" spans="1:65" s="2" customFormat="1" ht="24.2" customHeight="1">
      <c r="A137" s="35"/>
      <c r="B137" s="36"/>
      <c r="C137" s="174" t="s">
        <v>211</v>
      </c>
      <c r="D137" s="174" t="s">
        <v>133</v>
      </c>
      <c r="E137" s="175" t="s">
        <v>212</v>
      </c>
      <c r="F137" s="176" t="s">
        <v>213</v>
      </c>
      <c r="G137" s="177" t="s">
        <v>214</v>
      </c>
      <c r="H137" s="178">
        <v>1.609</v>
      </c>
      <c r="I137" s="179"/>
      <c r="J137" s="180">
        <f>ROUND(I137*H137,2)</f>
        <v>0</v>
      </c>
      <c r="K137" s="176" t="s">
        <v>137</v>
      </c>
      <c r="L137" s="40"/>
      <c r="M137" s="181" t="s">
        <v>19</v>
      </c>
      <c r="N137" s="182" t="s">
        <v>43</v>
      </c>
      <c r="O137" s="65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138</v>
      </c>
      <c r="AT137" s="185" t="s">
        <v>133</v>
      </c>
      <c r="AU137" s="185" t="s">
        <v>82</v>
      </c>
      <c r="AY137" s="18" t="s">
        <v>130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80</v>
      </c>
      <c r="BK137" s="186">
        <f>ROUND(I137*H137,2)</f>
        <v>0</v>
      </c>
      <c r="BL137" s="18" t="s">
        <v>138</v>
      </c>
      <c r="BM137" s="185" t="s">
        <v>215</v>
      </c>
    </row>
    <row r="138" spans="1:65" s="2" customFormat="1">
      <c r="A138" s="35"/>
      <c r="B138" s="36"/>
      <c r="C138" s="37"/>
      <c r="D138" s="187" t="s">
        <v>140</v>
      </c>
      <c r="E138" s="37"/>
      <c r="F138" s="188" t="s">
        <v>216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140</v>
      </c>
      <c r="AU138" s="18" t="s">
        <v>82</v>
      </c>
    </row>
    <row r="139" spans="1:65" s="2" customFormat="1" ht="21.75" customHeight="1">
      <c r="A139" s="35"/>
      <c r="B139" s="36"/>
      <c r="C139" s="174" t="s">
        <v>217</v>
      </c>
      <c r="D139" s="174" t="s">
        <v>133</v>
      </c>
      <c r="E139" s="175" t="s">
        <v>218</v>
      </c>
      <c r="F139" s="176" t="s">
        <v>219</v>
      </c>
      <c r="G139" s="177" t="s">
        <v>214</v>
      </c>
      <c r="H139" s="178">
        <v>1.609</v>
      </c>
      <c r="I139" s="179"/>
      <c r="J139" s="180">
        <f>ROUND(I139*H139,2)</f>
        <v>0</v>
      </c>
      <c r="K139" s="176" t="s">
        <v>137</v>
      </c>
      <c r="L139" s="40"/>
      <c r="M139" s="181" t="s">
        <v>19</v>
      </c>
      <c r="N139" s="182" t="s">
        <v>43</v>
      </c>
      <c r="O139" s="65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138</v>
      </c>
      <c r="AT139" s="185" t="s">
        <v>133</v>
      </c>
      <c r="AU139" s="185" t="s">
        <v>82</v>
      </c>
      <c r="AY139" s="18" t="s">
        <v>130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80</v>
      </c>
      <c r="BK139" s="186">
        <f>ROUND(I139*H139,2)</f>
        <v>0</v>
      </c>
      <c r="BL139" s="18" t="s">
        <v>138</v>
      </c>
      <c r="BM139" s="185" t="s">
        <v>220</v>
      </c>
    </row>
    <row r="140" spans="1:65" s="2" customFormat="1">
      <c r="A140" s="35"/>
      <c r="B140" s="36"/>
      <c r="C140" s="37"/>
      <c r="D140" s="187" t="s">
        <v>140</v>
      </c>
      <c r="E140" s="37"/>
      <c r="F140" s="188" t="s">
        <v>221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140</v>
      </c>
      <c r="AU140" s="18" t="s">
        <v>82</v>
      </c>
    </row>
    <row r="141" spans="1:65" s="2" customFormat="1" ht="24.2" customHeight="1">
      <c r="A141" s="35"/>
      <c r="B141" s="36"/>
      <c r="C141" s="174" t="s">
        <v>222</v>
      </c>
      <c r="D141" s="174" t="s">
        <v>133</v>
      </c>
      <c r="E141" s="175" t="s">
        <v>223</v>
      </c>
      <c r="F141" s="176" t="s">
        <v>224</v>
      </c>
      <c r="G141" s="177" t="s">
        <v>214</v>
      </c>
      <c r="H141" s="178">
        <v>32.18</v>
      </c>
      <c r="I141" s="179"/>
      <c r="J141" s="180">
        <f>ROUND(I141*H141,2)</f>
        <v>0</v>
      </c>
      <c r="K141" s="176" t="s">
        <v>137</v>
      </c>
      <c r="L141" s="40"/>
      <c r="M141" s="181" t="s">
        <v>19</v>
      </c>
      <c r="N141" s="182" t="s">
        <v>43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138</v>
      </c>
      <c r="AT141" s="185" t="s">
        <v>133</v>
      </c>
      <c r="AU141" s="185" t="s">
        <v>82</v>
      </c>
      <c r="AY141" s="18" t="s">
        <v>130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80</v>
      </c>
      <c r="BK141" s="186">
        <f>ROUND(I141*H141,2)</f>
        <v>0</v>
      </c>
      <c r="BL141" s="18" t="s">
        <v>138</v>
      </c>
      <c r="BM141" s="185" t="s">
        <v>225</v>
      </c>
    </row>
    <row r="142" spans="1:65" s="2" customFormat="1">
      <c r="A142" s="35"/>
      <c r="B142" s="36"/>
      <c r="C142" s="37"/>
      <c r="D142" s="187" t="s">
        <v>140</v>
      </c>
      <c r="E142" s="37"/>
      <c r="F142" s="188" t="s">
        <v>226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140</v>
      </c>
      <c r="AU142" s="18" t="s">
        <v>82</v>
      </c>
    </row>
    <row r="143" spans="1:65" s="13" customFormat="1">
      <c r="B143" s="192"/>
      <c r="C143" s="193"/>
      <c r="D143" s="194" t="s">
        <v>142</v>
      </c>
      <c r="E143" s="195" t="s">
        <v>19</v>
      </c>
      <c r="F143" s="196" t="s">
        <v>227</v>
      </c>
      <c r="G143" s="193"/>
      <c r="H143" s="197">
        <v>32.18</v>
      </c>
      <c r="I143" s="198"/>
      <c r="J143" s="193"/>
      <c r="K143" s="193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142</v>
      </c>
      <c r="AU143" s="203" t="s">
        <v>82</v>
      </c>
      <c r="AV143" s="13" t="s">
        <v>82</v>
      </c>
      <c r="AW143" s="13" t="s">
        <v>33</v>
      </c>
      <c r="AX143" s="13" t="s">
        <v>80</v>
      </c>
      <c r="AY143" s="203" t="s">
        <v>130</v>
      </c>
    </row>
    <row r="144" spans="1:65" s="2" customFormat="1" ht="24.2" customHeight="1">
      <c r="A144" s="35"/>
      <c r="B144" s="36"/>
      <c r="C144" s="174" t="s">
        <v>228</v>
      </c>
      <c r="D144" s="174" t="s">
        <v>133</v>
      </c>
      <c r="E144" s="175" t="s">
        <v>229</v>
      </c>
      <c r="F144" s="176" t="s">
        <v>230</v>
      </c>
      <c r="G144" s="177" t="s">
        <v>214</v>
      </c>
      <c r="H144" s="178">
        <v>1.609</v>
      </c>
      <c r="I144" s="179"/>
      <c r="J144" s="180">
        <f>ROUND(I144*H144,2)</f>
        <v>0</v>
      </c>
      <c r="K144" s="176" t="s">
        <v>137</v>
      </c>
      <c r="L144" s="40"/>
      <c r="M144" s="181" t="s">
        <v>19</v>
      </c>
      <c r="N144" s="182" t="s">
        <v>43</v>
      </c>
      <c r="O144" s="65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138</v>
      </c>
      <c r="AT144" s="185" t="s">
        <v>133</v>
      </c>
      <c r="AU144" s="185" t="s">
        <v>82</v>
      </c>
      <c r="AY144" s="18" t="s">
        <v>130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80</v>
      </c>
      <c r="BK144" s="186">
        <f>ROUND(I144*H144,2)</f>
        <v>0</v>
      </c>
      <c r="BL144" s="18" t="s">
        <v>138</v>
      </c>
      <c r="BM144" s="185" t="s">
        <v>231</v>
      </c>
    </row>
    <row r="145" spans="1:65" s="2" customFormat="1">
      <c r="A145" s="35"/>
      <c r="B145" s="36"/>
      <c r="C145" s="37"/>
      <c r="D145" s="187" t="s">
        <v>140</v>
      </c>
      <c r="E145" s="37"/>
      <c r="F145" s="188" t="s">
        <v>232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140</v>
      </c>
      <c r="AU145" s="18" t="s">
        <v>82</v>
      </c>
    </row>
    <row r="146" spans="1:65" s="12" customFormat="1" ht="22.9" customHeight="1">
      <c r="B146" s="158"/>
      <c r="C146" s="159"/>
      <c r="D146" s="160" t="s">
        <v>71</v>
      </c>
      <c r="E146" s="172" t="s">
        <v>233</v>
      </c>
      <c r="F146" s="172" t="s">
        <v>234</v>
      </c>
      <c r="G146" s="159"/>
      <c r="H146" s="159"/>
      <c r="I146" s="162"/>
      <c r="J146" s="173">
        <f>BK146</f>
        <v>0</v>
      </c>
      <c r="K146" s="159"/>
      <c r="L146" s="164"/>
      <c r="M146" s="165"/>
      <c r="N146" s="166"/>
      <c r="O146" s="166"/>
      <c r="P146" s="167">
        <f>SUM(P147:P148)</f>
        <v>0</v>
      </c>
      <c r="Q146" s="166"/>
      <c r="R146" s="167">
        <f>SUM(R147:R148)</f>
        <v>0</v>
      </c>
      <c r="S146" s="166"/>
      <c r="T146" s="168">
        <f>SUM(T147:T148)</f>
        <v>0</v>
      </c>
      <c r="AR146" s="169" t="s">
        <v>80</v>
      </c>
      <c r="AT146" s="170" t="s">
        <v>71</v>
      </c>
      <c r="AU146" s="170" t="s">
        <v>80</v>
      </c>
      <c r="AY146" s="169" t="s">
        <v>130</v>
      </c>
      <c r="BK146" s="171">
        <f>SUM(BK147:BK148)</f>
        <v>0</v>
      </c>
    </row>
    <row r="147" spans="1:65" s="2" customFormat="1" ht="37.9" customHeight="1">
      <c r="A147" s="35"/>
      <c r="B147" s="36"/>
      <c r="C147" s="174" t="s">
        <v>235</v>
      </c>
      <c r="D147" s="174" t="s">
        <v>133</v>
      </c>
      <c r="E147" s="175" t="s">
        <v>236</v>
      </c>
      <c r="F147" s="176" t="s">
        <v>237</v>
      </c>
      <c r="G147" s="177" t="s">
        <v>214</v>
      </c>
      <c r="H147" s="178">
        <v>1.986</v>
      </c>
      <c r="I147" s="179"/>
      <c r="J147" s="180">
        <f>ROUND(I147*H147,2)</f>
        <v>0</v>
      </c>
      <c r="K147" s="176" t="s">
        <v>137</v>
      </c>
      <c r="L147" s="40"/>
      <c r="M147" s="181" t="s">
        <v>19</v>
      </c>
      <c r="N147" s="182" t="s">
        <v>43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138</v>
      </c>
      <c r="AT147" s="185" t="s">
        <v>133</v>
      </c>
      <c r="AU147" s="185" t="s">
        <v>82</v>
      </c>
      <c r="AY147" s="18" t="s">
        <v>130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80</v>
      </c>
      <c r="BK147" s="186">
        <f>ROUND(I147*H147,2)</f>
        <v>0</v>
      </c>
      <c r="BL147" s="18" t="s">
        <v>138</v>
      </c>
      <c r="BM147" s="185" t="s">
        <v>238</v>
      </c>
    </row>
    <row r="148" spans="1:65" s="2" customFormat="1">
      <c r="A148" s="35"/>
      <c r="B148" s="36"/>
      <c r="C148" s="37"/>
      <c r="D148" s="187" t="s">
        <v>140</v>
      </c>
      <c r="E148" s="37"/>
      <c r="F148" s="188" t="s">
        <v>239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140</v>
      </c>
      <c r="AU148" s="18" t="s">
        <v>82</v>
      </c>
    </row>
    <row r="149" spans="1:65" s="12" customFormat="1" ht="25.9" customHeight="1">
      <c r="B149" s="158"/>
      <c r="C149" s="159"/>
      <c r="D149" s="160" t="s">
        <v>71</v>
      </c>
      <c r="E149" s="161" t="s">
        <v>240</v>
      </c>
      <c r="F149" s="161" t="s">
        <v>241</v>
      </c>
      <c r="G149" s="159"/>
      <c r="H149" s="159"/>
      <c r="I149" s="162"/>
      <c r="J149" s="163">
        <f>BK149</f>
        <v>0</v>
      </c>
      <c r="K149" s="159"/>
      <c r="L149" s="164"/>
      <c r="M149" s="165"/>
      <c r="N149" s="166"/>
      <c r="O149" s="166"/>
      <c r="P149" s="167">
        <f>P150+P156+P162+P191+P209</f>
        <v>0</v>
      </c>
      <c r="Q149" s="166"/>
      <c r="R149" s="167">
        <f>R150+R156+R162+R191+R209</f>
        <v>2.5638426499999998</v>
      </c>
      <c r="S149" s="166"/>
      <c r="T149" s="168">
        <f>T150+T156+T162+T191+T209</f>
        <v>0</v>
      </c>
      <c r="AR149" s="169" t="s">
        <v>82</v>
      </c>
      <c r="AT149" s="170" t="s">
        <v>71</v>
      </c>
      <c r="AU149" s="170" t="s">
        <v>72</v>
      </c>
      <c r="AY149" s="169" t="s">
        <v>130</v>
      </c>
      <c r="BK149" s="171">
        <f>BK150+BK156+BK162+BK191+BK209</f>
        <v>0</v>
      </c>
    </row>
    <row r="150" spans="1:65" s="12" customFormat="1" ht="22.9" customHeight="1">
      <c r="B150" s="158"/>
      <c r="C150" s="159"/>
      <c r="D150" s="160" t="s">
        <v>71</v>
      </c>
      <c r="E150" s="172" t="s">
        <v>242</v>
      </c>
      <c r="F150" s="172" t="s">
        <v>243</v>
      </c>
      <c r="G150" s="159"/>
      <c r="H150" s="159"/>
      <c r="I150" s="162"/>
      <c r="J150" s="173">
        <f>BK150</f>
        <v>0</v>
      </c>
      <c r="K150" s="159"/>
      <c r="L150" s="164"/>
      <c r="M150" s="165"/>
      <c r="N150" s="166"/>
      <c r="O150" s="166"/>
      <c r="P150" s="167">
        <f>SUM(P151:P155)</f>
        <v>0</v>
      </c>
      <c r="Q150" s="166"/>
      <c r="R150" s="167">
        <f>SUM(R151:R155)</f>
        <v>1.1999999999999999E-3</v>
      </c>
      <c r="S150" s="166"/>
      <c r="T150" s="168">
        <f>SUM(T151:T155)</f>
        <v>0</v>
      </c>
      <c r="AR150" s="169" t="s">
        <v>82</v>
      </c>
      <c r="AT150" s="170" t="s">
        <v>71</v>
      </c>
      <c r="AU150" s="170" t="s">
        <v>80</v>
      </c>
      <c r="AY150" s="169" t="s">
        <v>130</v>
      </c>
      <c r="BK150" s="171">
        <f>SUM(BK151:BK155)</f>
        <v>0</v>
      </c>
    </row>
    <row r="151" spans="1:65" s="2" customFormat="1" ht="16.5" customHeight="1">
      <c r="A151" s="35"/>
      <c r="B151" s="36"/>
      <c r="C151" s="174" t="s">
        <v>244</v>
      </c>
      <c r="D151" s="174" t="s">
        <v>133</v>
      </c>
      <c r="E151" s="175" t="s">
        <v>245</v>
      </c>
      <c r="F151" s="176" t="s">
        <v>246</v>
      </c>
      <c r="G151" s="177" t="s">
        <v>148</v>
      </c>
      <c r="H151" s="178">
        <v>2</v>
      </c>
      <c r="I151" s="179"/>
      <c r="J151" s="180">
        <f>ROUND(I151*H151,2)</f>
        <v>0</v>
      </c>
      <c r="K151" s="176" t="s">
        <v>137</v>
      </c>
      <c r="L151" s="40"/>
      <c r="M151" s="181" t="s">
        <v>19</v>
      </c>
      <c r="N151" s="182" t="s">
        <v>43</v>
      </c>
      <c r="O151" s="65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228</v>
      </c>
      <c r="AT151" s="185" t="s">
        <v>133</v>
      </c>
      <c r="AU151" s="185" t="s">
        <v>82</v>
      </c>
      <c r="AY151" s="18" t="s">
        <v>130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80</v>
      </c>
      <c r="BK151" s="186">
        <f>ROUND(I151*H151,2)</f>
        <v>0</v>
      </c>
      <c r="BL151" s="18" t="s">
        <v>228</v>
      </c>
      <c r="BM151" s="185" t="s">
        <v>247</v>
      </c>
    </row>
    <row r="152" spans="1:65" s="2" customFormat="1">
      <c r="A152" s="35"/>
      <c r="B152" s="36"/>
      <c r="C152" s="37"/>
      <c r="D152" s="187" t="s">
        <v>140</v>
      </c>
      <c r="E152" s="37"/>
      <c r="F152" s="188" t="s">
        <v>248</v>
      </c>
      <c r="G152" s="37"/>
      <c r="H152" s="37"/>
      <c r="I152" s="189"/>
      <c r="J152" s="37"/>
      <c r="K152" s="37"/>
      <c r="L152" s="40"/>
      <c r="M152" s="190"/>
      <c r="N152" s="191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140</v>
      </c>
      <c r="AU152" s="18" t="s">
        <v>82</v>
      </c>
    </row>
    <row r="153" spans="1:65" s="2" customFormat="1" ht="16.5" customHeight="1">
      <c r="A153" s="35"/>
      <c r="B153" s="36"/>
      <c r="C153" s="215" t="s">
        <v>249</v>
      </c>
      <c r="D153" s="215" t="s">
        <v>250</v>
      </c>
      <c r="E153" s="216" t="s">
        <v>251</v>
      </c>
      <c r="F153" s="217" t="s">
        <v>252</v>
      </c>
      <c r="G153" s="218" t="s">
        <v>148</v>
      </c>
      <c r="H153" s="219">
        <v>2</v>
      </c>
      <c r="I153" s="220"/>
      <c r="J153" s="221">
        <f>ROUND(I153*H153,2)</f>
        <v>0</v>
      </c>
      <c r="K153" s="217" t="s">
        <v>19</v>
      </c>
      <c r="L153" s="222"/>
      <c r="M153" s="223" t="s">
        <v>19</v>
      </c>
      <c r="N153" s="224" t="s">
        <v>43</v>
      </c>
      <c r="O153" s="65"/>
      <c r="P153" s="183">
        <f>O153*H153</f>
        <v>0</v>
      </c>
      <c r="Q153" s="183">
        <v>5.9999999999999995E-4</v>
      </c>
      <c r="R153" s="183">
        <f>Q153*H153</f>
        <v>1.1999999999999999E-3</v>
      </c>
      <c r="S153" s="183">
        <v>0</v>
      </c>
      <c r="T153" s="18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253</v>
      </c>
      <c r="AT153" s="185" t="s">
        <v>250</v>
      </c>
      <c r="AU153" s="185" t="s">
        <v>82</v>
      </c>
      <c r="AY153" s="18" t="s">
        <v>130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8" t="s">
        <v>80</v>
      </c>
      <c r="BK153" s="186">
        <f>ROUND(I153*H153,2)</f>
        <v>0</v>
      </c>
      <c r="BL153" s="18" t="s">
        <v>228</v>
      </c>
      <c r="BM153" s="185" t="s">
        <v>254</v>
      </c>
    </row>
    <row r="154" spans="1:65" s="2" customFormat="1" ht="33" customHeight="1">
      <c r="A154" s="35"/>
      <c r="B154" s="36"/>
      <c r="C154" s="174" t="s">
        <v>255</v>
      </c>
      <c r="D154" s="174" t="s">
        <v>133</v>
      </c>
      <c r="E154" s="175" t="s">
        <v>256</v>
      </c>
      <c r="F154" s="176" t="s">
        <v>257</v>
      </c>
      <c r="G154" s="177" t="s">
        <v>214</v>
      </c>
      <c r="H154" s="178">
        <v>1E-3</v>
      </c>
      <c r="I154" s="179"/>
      <c r="J154" s="180">
        <f>ROUND(I154*H154,2)</f>
        <v>0</v>
      </c>
      <c r="K154" s="176" t="s">
        <v>137</v>
      </c>
      <c r="L154" s="40"/>
      <c r="M154" s="181" t="s">
        <v>19</v>
      </c>
      <c r="N154" s="182" t="s">
        <v>43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228</v>
      </c>
      <c r="AT154" s="185" t="s">
        <v>133</v>
      </c>
      <c r="AU154" s="185" t="s">
        <v>82</v>
      </c>
      <c r="AY154" s="18" t="s">
        <v>130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80</v>
      </c>
      <c r="BK154" s="186">
        <f>ROUND(I154*H154,2)</f>
        <v>0</v>
      </c>
      <c r="BL154" s="18" t="s">
        <v>228</v>
      </c>
      <c r="BM154" s="185" t="s">
        <v>258</v>
      </c>
    </row>
    <row r="155" spans="1:65" s="2" customFormat="1">
      <c r="A155" s="35"/>
      <c r="B155" s="36"/>
      <c r="C155" s="37"/>
      <c r="D155" s="187" t="s">
        <v>140</v>
      </c>
      <c r="E155" s="37"/>
      <c r="F155" s="188" t="s">
        <v>259</v>
      </c>
      <c r="G155" s="37"/>
      <c r="H155" s="37"/>
      <c r="I155" s="189"/>
      <c r="J155" s="37"/>
      <c r="K155" s="37"/>
      <c r="L155" s="40"/>
      <c r="M155" s="190"/>
      <c r="N155" s="191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140</v>
      </c>
      <c r="AU155" s="18" t="s">
        <v>82</v>
      </c>
    </row>
    <row r="156" spans="1:65" s="12" customFormat="1" ht="22.9" customHeight="1">
      <c r="B156" s="158"/>
      <c r="C156" s="159"/>
      <c r="D156" s="160" t="s">
        <v>71</v>
      </c>
      <c r="E156" s="172" t="s">
        <v>260</v>
      </c>
      <c r="F156" s="172" t="s">
        <v>261</v>
      </c>
      <c r="G156" s="159"/>
      <c r="H156" s="159"/>
      <c r="I156" s="162"/>
      <c r="J156" s="173">
        <f>BK156</f>
        <v>0</v>
      </c>
      <c r="K156" s="159"/>
      <c r="L156" s="164"/>
      <c r="M156" s="165"/>
      <c r="N156" s="166"/>
      <c r="O156" s="166"/>
      <c r="P156" s="167">
        <f>SUM(P157:P161)</f>
        <v>0</v>
      </c>
      <c r="Q156" s="166"/>
      <c r="R156" s="167">
        <f>SUM(R157:R161)</f>
        <v>1.13489105</v>
      </c>
      <c r="S156" s="166"/>
      <c r="T156" s="168">
        <f>SUM(T157:T161)</f>
        <v>0</v>
      </c>
      <c r="AR156" s="169" t="s">
        <v>82</v>
      </c>
      <c r="AT156" s="170" t="s">
        <v>71</v>
      </c>
      <c r="AU156" s="170" t="s">
        <v>80</v>
      </c>
      <c r="AY156" s="169" t="s">
        <v>130</v>
      </c>
      <c r="BK156" s="171">
        <f>SUM(BK157:BK161)</f>
        <v>0</v>
      </c>
    </row>
    <row r="157" spans="1:65" s="2" customFormat="1" ht="16.5" customHeight="1">
      <c r="A157" s="35"/>
      <c r="B157" s="36"/>
      <c r="C157" s="174" t="s">
        <v>7</v>
      </c>
      <c r="D157" s="174" t="s">
        <v>133</v>
      </c>
      <c r="E157" s="175" t="s">
        <v>262</v>
      </c>
      <c r="F157" s="176" t="s">
        <v>263</v>
      </c>
      <c r="G157" s="177" t="s">
        <v>136</v>
      </c>
      <c r="H157" s="178">
        <v>72.516999999999996</v>
      </c>
      <c r="I157" s="179"/>
      <c r="J157" s="180">
        <f>ROUND(I157*H157,2)</f>
        <v>0</v>
      </c>
      <c r="K157" s="176" t="s">
        <v>137</v>
      </c>
      <c r="L157" s="40"/>
      <c r="M157" s="181" t="s">
        <v>19</v>
      </c>
      <c r="N157" s="182" t="s">
        <v>43</v>
      </c>
      <c r="O157" s="65"/>
      <c r="P157" s="183">
        <f>O157*H157</f>
        <v>0</v>
      </c>
      <c r="Q157" s="183">
        <v>1.5650000000000001E-2</v>
      </c>
      <c r="R157" s="183">
        <f>Q157*H157</f>
        <v>1.13489105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228</v>
      </c>
      <c r="AT157" s="185" t="s">
        <v>133</v>
      </c>
      <c r="AU157" s="185" t="s">
        <v>82</v>
      </c>
      <c r="AY157" s="18" t="s">
        <v>130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8" t="s">
        <v>80</v>
      </c>
      <c r="BK157" s="186">
        <f>ROUND(I157*H157,2)</f>
        <v>0</v>
      </c>
      <c r="BL157" s="18" t="s">
        <v>228</v>
      </c>
      <c r="BM157" s="185" t="s">
        <v>264</v>
      </c>
    </row>
    <row r="158" spans="1:65" s="2" customFormat="1">
      <c r="A158" s="35"/>
      <c r="B158" s="36"/>
      <c r="C158" s="37"/>
      <c r="D158" s="187" t="s">
        <v>140</v>
      </c>
      <c r="E158" s="37"/>
      <c r="F158" s="188" t="s">
        <v>265</v>
      </c>
      <c r="G158" s="37"/>
      <c r="H158" s="37"/>
      <c r="I158" s="189"/>
      <c r="J158" s="37"/>
      <c r="K158" s="37"/>
      <c r="L158" s="40"/>
      <c r="M158" s="190"/>
      <c r="N158" s="191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140</v>
      </c>
      <c r="AU158" s="18" t="s">
        <v>82</v>
      </c>
    </row>
    <row r="159" spans="1:65" s="13" customFormat="1">
      <c r="B159" s="192"/>
      <c r="C159" s="193"/>
      <c r="D159" s="194" t="s">
        <v>142</v>
      </c>
      <c r="E159" s="195" t="s">
        <v>19</v>
      </c>
      <c r="F159" s="196" t="s">
        <v>266</v>
      </c>
      <c r="G159" s="193"/>
      <c r="H159" s="197">
        <v>72.516999999999996</v>
      </c>
      <c r="I159" s="198"/>
      <c r="J159" s="193"/>
      <c r="K159" s="193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142</v>
      </c>
      <c r="AU159" s="203" t="s">
        <v>82</v>
      </c>
      <c r="AV159" s="13" t="s">
        <v>82</v>
      </c>
      <c r="AW159" s="13" t="s">
        <v>33</v>
      </c>
      <c r="AX159" s="13" t="s">
        <v>80</v>
      </c>
      <c r="AY159" s="203" t="s">
        <v>130</v>
      </c>
    </row>
    <row r="160" spans="1:65" s="2" customFormat="1" ht="24.2" customHeight="1">
      <c r="A160" s="35"/>
      <c r="B160" s="36"/>
      <c r="C160" s="174" t="s">
        <v>267</v>
      </c>
      <c r="D160" s="174" t="s">
        <v>133</v>
      </c>
      <c r="E160" s="175" t="s">
        <v>268</v>
      </c>
      <c r="F160" s="176" t="s">
        <v>269</v>
      </c>
      <c r="G160" s="177" t="s">
        <v>214</v>
      </c>
      <c r="H160" s="178">
        <v>1.135</v>
      </c>
      <c r="I160" s="179"/>
      <c r="J160" s="180">
        <f>ROUND(I160*H160,2)</f>
        <v>0</v>
      </c>
      <c r="K160" s="176" t="s">
        <v>137</v>
      </c>
      <c r="L160" s="40"/>
      <c r="M160" s="181" t="s">
        <v>19</v>
      </c>
      <c r="N160" s="182" t="s">
        <v>43</v>
      </c>
      <c r="O160" s="65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228</v>
      </c>
      <c r="AT160" s="185" t="s">
        <v>133</v>
      </c>
      <c r="AU160" s="185" t="s">
        <v>82</v>
      </c>
      <c r="AY160" s="18" t="s">
        <v>130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80</v>
      </c>
      <c r="BK160" s="186">
        <f>ROUND(I160*H160,2)</f>
        <v>0</v>
      </c>
      <c r="BL160" s="18" t="s">
        <v>228</v>
      </c>
      <c r="BM160" s="185" t="s">
        <v>270</v>
      </c>
    </row>
    <row r="161" spans="1:65" s="2" customFormat="1">
      <c r="A161" s="35"/>
      <c r="B161" s="36"/>
      <c r="C161" s="37"/>
      <c r="D161" s="187" t="s">
        <v>140</v>
      </c>
      <c r="E161" s="37"/>
      <c r="F161" s="188" t="s">
        <v>271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140</v>
      </c>
      <c r="AU161" s="18" t="s">
        <v>82</v>
      </c>
    </row>
    <row r="162" spans="1:65" s="12" customFormat="1" ht="22.9" customHeight="1">
      <c r="B162" s="158"/>
      <c r="C162" s="159"/>
      <c r="D162" s="160" t="s">
        <v>71</v>
      </c>
      <c r="E162" s="172" t="s">
        <v>272</v>
      </c>
      <c r="F162" s="172" t="s">
        <v>273</v>
      </c>
      <c r="G162" s="159"/>
      <c r="H162" s="159"/>
      <c r="I162" s="162"/>
      <c r="J162" s="173">
        <f>BK162</f>
        <v>0</v>
      </c>
      <c r="K162" s="159"/>
      <c r="L162" s="164"/>
      <c r="M162" s="165"/>
      <c r="N162" s="166"/>
      <c r="O162" s="166"/>
      <c r="P162" s="167">
        <f>SUM(P163:P190)</f>
        <v>0</v>
      </c>
      <c r="Q162" s="166"/>
      <c r="R162" s="167">
        <f>SUM(R163:R190)</f>
        <v>1.2133539399999997</v>
      </c>
      <c r="S162" s="166"/>
      <c r="T162" s="168">
        <f>SUM(T163:T190)</f>
        <v>0</v>
      </c>
      <c r="AR162" s="169" t="s">
        <v>82</v>
      </c>
      <c r="AT162" s="170" t="s">
        <v>71</v>
      </c>
      <c r="AU162" s="170" t="s">
        <v>80</v>
      </c>
      <c r="AY162" s="169" t="s">
        <v>130</v>
      </c>
      <c r="BK162" s="171">
        <f>SUM(BK163:BK190)</f>
        <v>0</v>
      </c>
    </row>
    <row r="163" spans="1:65" s="2" customFormat="1" ht="16.5" customHeight="1">
      <c r="A163" s="35"/>
      <c r="B163" s="36"/>
      <c r="C163" s="174" t="s">
        <v>274</v>
      </c>
      <c r="D163" s="174" t="s">
        <v>133</v>
      </c>
      <c r="E163" s="175" t="s">
        <v>275</v>
      </c>
      <c r="F163" s="176" t="s">
        <v>276</v>
      </c>
      <c r="G163" s="177" t="s">
        <v>277</v>
      </c>
      <c r="H163" s="178">
        <v>944.61900000000003</v>
      </c>
      <c r="I163" s="179"/>
      <c r="J163" s="180">
        <f>ROUND(I163*H163,2)</f>
        <v>0</v>
      </c>
      <c r="K163" s="176" t="s">
        <v>137</v>
      </c>
      <c r="L163" s="40"/>
      <c r="M163" s="181" t="s">
        <v>19</v>
      </c>
      <c r="N163" s="182" t="s">
        <v>43</v>
      </c>
      <c r="O163" s="65"/>
      <c r="P163" s="183">
        <f>O163*H163</f>
        <v>0</v>
      </c>
      <c r="Q163" s="183">
        <v>6.0000000000000002E-5</v>
      </c>
      <c r="R163" s="183">
        <f>Q163*H163</f>
        <v>5.6677140000000001E-2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228</v>
      </c>
      <c r="AT163" s="185" t="s">
        <v>133</v>
      </c>
      <c r="AU163" s="185" t="s">
        <v>82</v>
      </c>
      <c r="AY163" s="18" t="s">
        <v>130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80</v>
      </c>
      <c r="BK163" s="186">
        <f>ROUND(I163*H163,2)</f>
        <v>0</v>
      </c>
      <c r="BL163" s="18" t="s">
        <v>228</v>
      </c>
      <c r="BM163" s="185" t="s">
        <v>278</v>
      </c>
    </row>
    <row r="164" spans="1:65" s="2" customFormat="1">
      <c r="A164" s="35"/>
      <c r="B164" s="36"/>
      <c r="C164" s="37"/>
      <c r="D164" s="187" t="s">
        <v>140</v>
      </c>
      <c r="E164" s="37"/>
      <c r="F164" s="188" t="s">
        <v>279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140</v>
      </c>
      <c r="AU164" s="18" t="s">
        <v>82</v>
      </c>
    </row>
    <row r="165" spans="1:65" s="13" customFormat="1">
      <c r="B165" s="192"/>
      <c r="C165" s="193"/>
      <c r="D165" s="194" t="s">
        <v>142</v>
      </c>
      <c r="E165" s="195" t="s">
        <v>19</v>
      </c>
      <c r="F165" s="196" t="s">
        <v>280</v>
      </c>
      <c r="G165" s="193"/>
      <c r="H165" s="197">
        <v>944.61900000000003</v>
      </c>
      <c r="I165" s="198"/>
      <c r="J165" s="193"/>
      <c r="K165" s="193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142</v>
      </c>
      <c r="AU165" s="203" t="s">
        <v>82</v>
      </c>
      <c r="AV165" s="13" t="s">
        <v>82</v>
      </c>
      <c r="AW165" s="13" t="s">
        <v>33</v>
      </c>
      <c r="AX165" s="13" t="s">
        <v>80</v>
      </c>
      <c r="AY165" s="203" t="s">
        <v>130</v>
      </c>
    </row>
    <row r="166" spans="1:65" s="2" customFormat="1" ht="16.5" customHeight="1">
      <c r="A166" s="35"/>
      <c r="B166" s="36"/>
      <c r="C166" s="215" t="s">
        <v>281</v>
      </c>
      <c r="D166" s="215" t="s">
        <v>250</v>
      </c>
      <c r="E166" s="216" t="s">
        <v>282</v>
      </c>
      <c r="F166" s="217" t="s">
        <v>283</v>
      </c>
      <c r="G166" s="218" t="s">
        <v>214</v>
      </c>
      <c r="H166" s="219">
        <v>0.99199999999999999</v>
      </c>
      <c r="I166" s="220"/>
      <c r="J166" s="221">
        <f>ROUND(I166*H166,2)</f>
        <v>0</v>
      </c>
      <c r="K166" s="217" t="s">
        <v>137</v>
      </c>
      <c r="L166" s="222"/>
      <c r="M166" s="223" t="s">
        <v>19</v>
      </c>
      <c r="N166" s="224" t="s">
        <v>43</v>
      </c>
      <c r="O166" s="65"/>
      <c r="P166" s="183">
        <f>O166*H166</f>
        <v>0</v>
      </c>
      <c r="Q166" s="183">
        <v>1</v>
      </c>
      <c r="R166" s="183">
        <f>Q166*H166</f>
        <v>0.99199999999999999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253</v>
      </c>
      <c r="AT166" s="185" t="s">
        <v>250</v>
      </c>
      <c r="AU166" s="185" t="s">
        <v>82</v>
      </c>
      <c r="AY166" s="18" t="s">
        <v>130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80</v>
      </c>
      <c r="BK166" s="186">
        <f>ROUND(I166*H166,2)</f>
        <v>0</v>
      </c>
      <c r="BL166" s="18" t="s">
        <v>228</v>
      </c>
      <c r="BM166" s="185" t="s">
        <v>284</v>
      </c>
    </row>
    <row r="167" spans="1:65" s="13" customFormat="1">
      <c r="B167" s="192"/>
      <c r="C167" s="193"/>
      <c r="D167" s="194" t="s">
        <v>142</v>
      </c>
      <c r="E167" s="195" t="s">
        <v>19</v>
      </c>
      <c r="F167" s="196" t="s">
        <v>285</v>
      </c>
      <c r="G167" s="193"/>
      <c r="H167" s="197">
        <v>0.99199999999999999</v>
      </c>
      <c r="I167" s="198"/>
      <c r="J167" s="193"/>
      <c r="K167" s="193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142</v>
      </c>
      <c r="AU167" s="203" t="s">
        <v>82</v>
      </c>
      <c r="AV167" s="13" t="s">
        <v>82</v>
      </c>
      <c r="AW167" s="13" t="s">
        <v>33</v>
      </c>
      <c r="AX167" s="13" t="s">
        <v>80</v>
      </c>
      <c r="AY167" s="203" t="s">
        <v>130</v>
      </c>
    </row>
    <row r="168" spans="1:65" s="2" customFormat="1" ht="24.2" customHeight="1">
      <c r="A168" s="35"/>
      <c r="B168" s="36"/>
      <c r="C168" s="215" t="s">
        <v>286</v>
      </c>
      <c r="D168" s="215" t="s">
        <v>250</v>
      </c>
      <c r="E168" s="216" t="s">
        <v>287</v>
      </c>
      <c r="F168" s="217" t="s">
        <v>288</v>
      </c>
      <c r="G168" s="218" t="s">
        <v>289</v>
      </c>
      <c r="H168" s="219">
        <v>1.36</v>
      </c>
      <c r="I168" s="220"/>
      <c r="J168" s="221">
        <f>ROUND(I168*H168,2)</f>
        <v>0</v>
      </c>
      <c r="K168" s="217" t="s">
        <v>137</v>
      </c>
      <c r="L168" s="222"/>
      <c r="M168" s="223" t="s">
        <v>19</v>
      </c>
      <c r="N168" s="224" t="s">
        <v>43</v>
      </c>
      <c r="O168" s="65"/>
      <c r="P168" s="183">
        <f>O168*H168</f>
        <v>0</v>
      </c>
      <c r="Q168" s="183">
        <v>4.4900000000000001E-3</v>
      </c>
      <c r="R168" s="183">
        <f>Q168*H168</f>
        <v>6.1064000000000005E-3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253</v>
      </c>
      <c r="AT168" s="185" t="s">
        <v>250</v>
      </c>
      <c r="AU168" s="185" t="s">
        <v>82</v>
      </c>
      <c r="AY168" s="18" t="s">
        <v>130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80</v>
      </c>
      <c r="BK168" s="186">
        <f>ROUND(I168*H168,2)</f>
        <v>0</v>
      </c>
      <c r="BL168" s="18" t="s">
        <v>228</v>
      </c>
      <c r="BM168" s="185" t="s">
        <v>290</v>
      </c>
    </row>
    <row r="169" spans="1:65" s="13" customFormat="1">
      <c r="B169" s="192"/>
      <c r="C169" s="193"/>
      <c r="D169" s="194" t="s">
        <v>142</v>
      </c>
      <c r="E169" s="195" t="s">
        <v>19</v>
      </c>
      <c r="F169" s="196" t="s">
        <v>291</v>
      </c>
      <c r="G169" s="193"/>
      <c r="H169" s="197">
        <v>1.36</v>
      </c>
      <c r="I169" s="198"/>
      <c r="J169" s="193"/>
      <c r="K169" s="193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142</v>
      </c>
      <c r="AU169" s="203" t="s">
        <v>82</v>
      </c>
      <c r="AV169" s="13" t="s">
        <v>82</v>
      </c>
      <c r="AW169" s="13" t="s">
        <v>33</v>
      </c>
      <c r="AX169" s="13" t="s">
        <v>80</v>
      </c>
      <c r="AY169" s="203" t="s">
        <v>130</v>
      </c>
    </row>
    <row r="170" spans="1:65" s="2" customFormat="1" ht="24.2" customHeight="1">
      <c r="A170" s="35"/>
      <c r="B170" s="36"/>
      <c r="C170" s="215" t="s">
        <v>292</v>
      </c>
      <c r="D170" s="215" t="s">
        <v>250</v>
      </c>
      <c r="E170" s="216" t="s">
        <v>293</v>
      </c>
      <c r="F170" s="217" t="s">
        <v>294</v>
      </c>
      <c r="G170" s="218" t="s">
        <v>289</v>
      </c>
      <c r="H170" s="219">
        <v>4.76</v>
      </c>
      <c r="I170" s="220"/>
      <c r="J170" s="221">
        <f>ROUND(I170*H170,2)</f>
        <v>0</v>
      </c>
      <c r="K170" s="217" t="s">
        <v>137</v>
      </c>
      <c r="L170" s="222"/>
      <c r="M170" s="223" t="s">
        <v>19</v>
      </c>
      <c r="N170" s="224" t="s">
        <v>43</v>
      </c>
      <c r="O170" s="65"/>
      <c r="P170" s="183">
        <f>O170*H170</f>
        <v>0</v>
      </c>
      <c r="Q170" s="183">
        <v>2.6199999999999999E-3</v>
      </c>
      <c r="R170" s="183">
        <f>Q170*H170</f>
        <v>1.2471199999999998E-2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253</v>
      </c>
      <c r="AT170" s="185" t="s">
        <v>250</v>
      </c>
      <c r="AU170" s="185" t="s">
        <v>82</v>
      </c>
      <c r="AY170" s="18" t="s">
        <v>130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80</v>
      </c>
      <c r="BK170" s="186">
        <f>ROUND(I170*H170,2)</f>
        <v>0</v>
      </c>
      <c r="BL170" s="18" t="s">
        <v>228</v>
      </c>
      <c r="BM170" s="185" t="s">
        <v>295</v>
      </c>
    </row>
    <row r="171" spans="1:65" s="13" customFormat="1">
      <c r="B171" s="192"/>
      <c r="C171" s="193"/>
      <c r="D171" s="194" t="s">
        <v>142</v>
      </c>
      <c r="E171" s="195" t="s">
        <v>19</v>
      </c>
      <c r="F171" s="196" t="s">
        <v>296</v>
      </c>
      <c r="G171" s="193"/>
      <c r="H171" s="197">
        <v>4.76</v>
      </c>
      <c r="I171" s="198"/>
      <c r="J171" s="193"/>
      <c r="K171" s="193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142</v>
      </c>
      <c r="AU171" s="203" t="s">
        <v>82</v>
      </c>
      <c r="AV171" s="13" t="s">
        <v>82</v>
      </c>
      <c r="AW171" s="13" t="s">
        <v>33</v>
      </c>
      <c r="AX171" s="13" t="s">
        <v>80</v>
      </c>
      <c r="AY171" s="203" t="s">
        <v>130</v>
      </c>
    </row>
    <row r="172" spans="1:65" s="2" customFormat="1" ht="24.2" customHeight="1">
      <c r="A172" s="35"/>
      <c r="B172" s="36"/>
      <c r="C172" s="215" t="s">
        <v>297</v>
      </c>
      <c r="D172" s="215" t="s">
        <v>250</v>
      </c>
      <c r="E172" s="216" t="s">
        <v>298</v>
      </c>
      <c r="F172" s="217" t="s">
        <v>299</v>
      </c>
      <c r="G172" s="218" t="s">
        <v>289</v>
      </c>
      <c r="H172" s="219">
        <v>4.76</v>
      </c>
      <c r="I172" s="220"/>
      <c r="J172" s="221">
        <f>ROUND(I172*H172,2)</f>
        <v>0</v>
      </c>
      <c r="K172" s="217" t="s">
        <v>137</v>
      </c>
      <c r="L172" s="222"/>
      <c r="M172" s="223" t="s">
        <v>19</v>
      </c>
      <c r="N172" s="224" t="s">
        <v>43</v>
      </c>
      <c r="O172" s="65"/>
      <c r="P172" s="183">
        <f>O172*H172</f>
        <v>0</v>
      </c>
      <c r="Q172" s="183">
        <v>4.0999999999999999E-4</v>
      </c>
      <c r="R172" s="183">
        <f>Q172*H172</f>
        <v>1.9515999999999999E-3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253</v>
      </c>
      <c r="AT172" s="185" t="s">
        <v>250</v>
      </c>
      <c r="AU172" s="185" t="s">
        <v>82</v>
      </c>
      <c r="AY172" s="18" t="s">
        <v>130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80</v>
      </c>
      <c r="BK172" s="186">
        <f>ROUND(I172*H172,2)</f>
        <v>0</v>
      </c>
      <c r="BL172" s="18" t="s">
        <v>228</v>
      </c>
      <c r="BM172" s="185" t="s">
        <v>300</v>
      </c>
    </row>
    <row r="173" spans="1:65" s="2" customFormat="1" ht="24.2" customHeight="1">
      <c r="A173" s="35"/>
      <c r="B173" s="36"/>
      <c r="C173" s="215" t="s">
        <v>301</v>
      </c>
      <c r="D173" s="215" t="s">
        <v>250</v>
      </c>
      <c r="E173" s="216" t="s">
        <v>302</v>
      </c>
      <c r="F173" s="217" t="s">
        <v>303</v>
      </c>
      <c r="G173" s="218" t="s">
        <v>289</v>
      </c>
      <c r="H173" s="219">
        <v>1.36</v>
      </c>
      <c r="I173" s="220"/>
      <c r="J173" s="221">
        <f>ROUND(I173*H173,2)</f>
        <v>0</v>
      </c>
      <c r="K173" s="217" t="s">
        <v>137</v>
      </c>
      <c r="L173" s="222"/>
      <c r="M173" s="223" t="s">
        <v>19</v>
      </c>
      <c r="N173" s="224" t="s">
        <v>43</v>
      </c>
      <c r="O173" s="65"/>
      <c r="P173" s="183">
        <f>O173*H173</f>
        <v>0</v>
      </c>
      <c r="Q173" s="183">
        <v>1.73E-3</v>
      </c>
      <c r="R173" s="183">
        <f>Q173*H173</f>
        <v>2.3527999999999999E-3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253</v>
      </c>
      <c r="AT173" s="185" t="s">
        <v>250</v>
      </c>
      <c r="AU173" s="185" t="s">
        <v>82</v>
      </c>
      <c r="AY173" s="18" t="s">
        <v>130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80</v>
      </c>
      <c r="BK173" s="186">
        <f>ROUND(I173*H173,2)</f>
        <v>0</v>
      </c>
      <c r="BL173" s="18" t="s">
        <v>228</v>
      </c>
      <c r="BM173" s="185" t="s">
        <v>304</v>
      </c>
    </row>
    <row r="174" spans="1:65" s="2" customFormat="1" ht="24.2" customHeight="1">
      <c r="A174" s="35"/>
      <c r="B174" s="36"/>
      <c r="C174" s="215" t="s">
        <v>305</v>
      </c>
      <c r="D174" s="215" t="s">
        <v>250</v>
      </c>
      <c r="E174" s="216" t="s">
        <v>306</v>
      </c>
      <c r="F174" s="217" t="s">
        <v>307</v>
      </c>
      <c r="G174" s="218" t="s">
        <v>289</v>
      </c>
      <c r="H174" s="219">
        <v>2.72</v>
      </c>
      <c r="I174" s="220"/>
      <c r="J174" s="221">
        <f>ROUND(I174*H174,2)</f>
        <v>0</v>
      </c>
      <c r="K174" s="217" t="s">
        <v>137</v>
      </c>
      <c r="L174" s="222"/>
      <c r="M174" s="223" t="s">
        <v>19</v>
      </c>
      <c r="N174" s="224" t="s">
        <v>43</v>
      </c>
      <c r="O174" s="65"/>
      <c r="P174" s="183">
        <f>O174*H174</f>
        <v>0</v>
      </c>
      <c r="Q174" s="183">
        <v>6.3000000000000003E-4</v>
      </c>
      <c r="R174" s="183">
        <f>Q174*H174</f>
        <v>1.7136000000000002E-3</v>
      </c>
      <c r="S174" s="183">
        <v>0</v>
      </c>
      <c r="T174" s="18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253</v>
      </c>
      <c r="AT174" s="185" t="s">
        <v>250</v>
      </c>
      <c r="AU174" s="185" t="s">
        <v>82</v>
      </c>
      <c r="AY174" s="18" t="s">
        <v>130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8" t="s">
        <v>80</v>
      </c>
      <c r="BK174" s="186">
        <f>ROUND(I174*H174,2)</f>
        <v>0</v>
      </c>
      <c r="BL174" s="18" t="s">
        <v>228</v>
      </c>
      <c r="BM174" s="185" t="s">
        <v>308</v>
      </c>
    </row>
    <row r="175" spans="1:65" s="13" customFormat="1">
      <c r="B175" s="192"/>
      <c r="C175" s="193"/>
      <c r="D175" s="194" t="s">
        <v>142</v>
      </c>
      <c r="E175" s="195" t="s">
        <v>19</v>
      </c>
      <c r="F175" s="196" t="s">
        <v>309</v>
      </c>
      <c r="G175" s="193"/>
      <c r="H175" s="197">
        <v>2.72</v>
      </c>
      <c r="I175" s="198"/>
      <c r="J175" s="193"/>
      <c r="K175" s="193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142</v>
      </c>
      <c r="AU175" s="203" t="s">
        <v>82</v>
      </c>
      <c r="AV175" s="13" t="s">
        <v>82</v>
      </c>
      <c r="AW175" s="13" t="s">
        <v>33</v>
      </c>
      <c r="AX175" s="13" t="s">
        <v>80</v>
      </c>
      <c r="AY175" s="203" t="s">
        <v>130</v>
      </c>
    </row>
    <row r="176" spans="1:65" s="2" customFormat="1" ht="24.2" customHeight="1">
      <c r="A176" s="35"/>
      <c r="B176" s="36"/>
      <c r="C176" s="215" t="s">
        <v>310</v>
      </c>
      <c r="D176" s="215" t="s">
        <v>250</v>
      </c>
      <c r="E176" s="216" t="s">
        <v>311</v>
      </c>
      <c r="F176" s="217" t="s">
        <v>312</v>
      </c>
      <c r="G176" s="218" t="s">
        <v>289</v>
      </c>
      <c r="H176" s="219">
        <v>9.52</v>
      </c>
      <c r="I176" s="220"/>
      <c r="J176" s="221">
        <f>ROUND(I176*H176,2)</f>
        <v>0</v>
      </c>
      <c r="K176" s="217" t="s">
        <v>137</v>
      </c>
      <c r="L176" s="222"/>
      <c r="M176" s="223" t="s">
        <v>19</v>
      </c>
      <c r="N176" s="224" t="s">
        <v>43</v>
      </c>
      <c r="O176" s="65"/>
      <c r="P176" s="183">
        <f>O176*H176</f>
        <v>0</v>
      </c>
      <c r="Q176" s="183">
        <v>4.0999999999999999E-4</v>
      </c>
      <c r="R176" s="183">
        <f>Q176*H176</f>
        <v>3.9031999999999999E-3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253</v>
      </c>
      <c r="AT176" s="185" t="s">
        <v>250</v>
      </c>
      <c r="AU176" s="185" t="s">
        <v>82</v>
      </c>
      <c r="AY176" s="18" t="s">
        <v>130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80</v>
      </c>
      <c r="BK176" s="186">
        <f>ROUND(I176*H176,2)</f>
        <v>0</v>
      </c>
      <c r="BL176" s="18" t="s">
        <v>228</v>
      </c>
      <c r="BM176" s="185" t="s">
        <v>313</v>
      </c>
    </row>
    <row r="177" spans="1:65" s="13" customFormat="1">
      <c r="B177" s="192"/>
      <c r="C177" s="193"/>
      <c r="D177" s="194" t="s">
        <v>142</v>
      </c>
      <c r="E177" s="195" t="s">
        <v>19</v>
      </c>
      <c r="F177" s="196" t="s">
        <v>314</v>
      </c>
      <c r="G177" s="193"/>
      <c r="H177" s="197">
        <v>9.52</v>
      </c>
      <c r="I177" s="198"/>
      <c r="J177" s="193"/>
      <c r="K177" s="193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142</v>
      </c>
      <c r="AU177" s="203" t="s">
        <v>82</v>
      </c>
      <c r="AV177" s="13" t="s">
        <v>82</v>
      </c>
      <c r="AW177" s="13" t="s">
        <v>33</v>
      </c>
      <c r="AX177" s="13" t="s">
        <v>80</v>
      </c>
      <c r="AY177" s="203" t="s">
        <v>130</v>
      </c>
    </row>
    <row r="178" spans="1:65" s="2" customFormat="1" ht="16.5" customHeight="1">
      <c r="A178" s="35"/>
      <c r="B178" s="36"/>
      <c r="C178" s="174" t="s">
        <v>315</v>
      </c>
      <c r="D178" s="174" t="s">
        <v>133</v>
      </c>
      <c r="E178" s="175" t="s">
        <v>316</v>
      </c>
      <c r="F178" s="176" t="s">
        <v>317</v>
      </c>
      <c r="G178" s="177" t="s">
        <v>277</v>
      </c>
      <c r="H178" s="178">
        <v>123.56</v>
      </c>
      <c r="I178" s="179"/>
      <c r="J178" s="180">
        <f>ROUND(I178*H178,2)</f>
        <v>0</v>
      </c>
      <c r="K178" s="176" t="s">
        <v>137</v>
      </c>
      <c r="L178" s="40"/>
      <c r="M178" s="181" t="s">
        <v>19</v>
      </c>
      <c r="N178" s="182" t="s">
        <v>43</v>
      </c>
      <c r="O178" s="65"/>
      <c r="P178" s="183">
        <f>O178*H178</f>
        <v>0</v>
      </c>
      <c r="Q178" s="183">
        <v>5.0000000000000002E-5</v>
      </c>
      <c r="R178" s="183">
        <f>Q178*H178</f>
        <v>6.1780000000000003E-3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228</v>
      </c>
      <c r="AT178" s="185" t="s">
        <v>133</v>
      </c>
      <c r="AU178" s="185" t="s">
        <v>82</v>
      </c>
      <c r="AY178" s="18" t="s">
        <v>130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80</v>
      </c>
      <c r="BK178" s="186">
        <f>ROUND(I178*H178,2)</f>
        <v>0</v>
      </c>
      <c r="BL178" s="18" t="s">
        <v>228</v>
      </c>
      <c r="BM178" s="185" t="s">
        <v>318</v>
      </c>
    </row>
    <row r="179" spans="1:65" s="2" customFormat="1">
      <c r="A179" s="35"/>
      <c r="B179" s="36"/>
      <c r="C179" s="37"/>
      <c r="D179" s="187" t="s">
        <v>140</v>
      </c>
      <c r="E179" s="37"/>
      <c r="F179" s="188" t="s">
        <v>319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140</v>
      </c>
      <c r="AU179" s="18" t="s">
        <v>82</v>
      </c>
    </row>
    <row r="180" spans="1:65" s="13" customFormat="1">
      <c r="B180" s="192"/>
      <c r="C180" s="193"/>
      <c r="D180" s="194" t="s">
        <v>142</v>
      </c>
      <c r="E180" s="195" t="s">
        <v>19</v>
      </c>
      <c r="F180" s="196" t="s">
        <v>320</v>
      </c>
      <c r="G180" s="193"/>
      <c r="H180" s="197">
        <v>123.56</v>
      </c>
      <c r="I180" s="198"/>
      <c r="J180" s="193"/>
      <c r="K180" s="193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142</v>
      </c>
      <c r="AU180" s="203" t="s">
        <v>82</v>
      </c>
      <c r="AV180" s="13" t="s">
        <v>82</v>
      </c>
      <c r="AW180" s="13" t="s">
        <v>33</v>
      </c>
      <c r="AX180" s="13" t="s">
        <v>80</v>
      </c>
      <c r="AY180" s="203" t="s">
        <v>130</v>
      </c>
    </row>
    <row r="181" spans="1:65" s="2" customFormat="1" ht="16.5" customHeight="1">
      <c r="A181" s="35"/>
      <c r="B181" s="36"/>
      <c r="C181" s="215" t="s">
        <v>253</v>
      </c>
      <c r="D181" s="215" t="s">
        <v>250</v>
      </c>
      <c r="E181" s="216" t="s">
        <v>321</v>
      </c>
      <c r="F181" s="217" t="s">
        <v>322</v>
      </c>
      <c r="G181" s="218" t="s">
        <v>214</v>
      </c>
      <c r="H181" s="219">
        <v>6.5000000000000002E-2</v>
      </c>
      <c r="I181" s="220"/>
      <c r="J181" s="221">
        <f>ROUND(I181*H181,2)</f>
        <v>0</v>
      </c>
      <c r="K181" s="217" t="s">
        <v>137</v>
      </c>
      <c r="L181" s="222"/>
      <c r="M181" s="223" t="s">
        <v>19</v>
      </c>
      <c r="N181" s="224" t="s">
        <v>43</v>
      </c>
      <c r="O181" s="65"/>
      <c r="P181" s="183">
        <f>O181*H181</f>
        <v>0</v>
      </c>
      <c r="Q181" s="183">
        <v>1</v>
      </c>
      <c r="R181" s="183">
        <f>Q181*H181</f>
        <v>6.5000000000000002E-2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253</v>
      </c>
      <c r="AT181" s="185" t="s">
        <v>250</v>
      </c>
      <c r="AU181" s="185" t="s">
        <v>82</v>
      </c>
      <c r="AY181" s="18" t="s">
        <v>130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8" t="s">
        <v>80</v>
      </c>
      <c r="BK181" s="186">
        <f>ROUND(I181*H181,2)</f>
        <v>0</v>
      </c>
      <c r="BL181" s="18" t="s">
        <v>228</v>
      </c>
      <c r="BM181" s="185" t="s">
        <v>323</v>
      </c>
    </row>
    <row r="182" spans="1:65" s="13" customFormat="1">
      <c r="B182" s="192"/>
      <c r="C182" s="193"/>
      <c r="D182" s="194" t="s">
        <v>142</v>
      </c>
      <c r="E182" s="195" t="s">
        <v>19</v>
      </c>
      <c r="F182" s="196" t="s">
        <v>324</v>
      </c>
      <c r="G182" s="193"/>
      <c r="H182" s="197">
        <v>6.5000000000000002E-2</v>
      </c>
      <c r="I182" s="198"/>
      <c r="J182" s="193"/>
      <c r="K182" s="193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142</v>
      </c>
      <c r="AU182" s="203" t="s">
        <v>82</v>
      </c>
      <c r="AV182" s="13" t="s">
        <v>82</v>
      </c>
      <c r="AW182" s="13" t="s">
        <v>33</v>
      </c>
      <c r="AX182" s="13" t="s">
        <v>80</v>
      </c>
      <c r="AY182" s="203" t="s">
        <v>130</v>
      </c>
    </row>
    <row r="183" spans="1:65" s="2" customFormat="1" ht="16.5" customHeight="1">
      <c r="A183" s="35"/>
      <c r="B183" s="36"/>
      <c r="C183" s="215" t="s">
        <v>325</v>
      </c>
      <c r="D183" s="215" t="s">
        <v>250</v>
      </c>
      <c r="E183" s="216" t="s">
        <v>326</v>
      </c>
      <c r="F183" s="217" t="s">
        <v>327</v>
      </c>
      <c r="G183" s="218" t="s">
        <v>214</v>
      </c>
      <c r="H183" s="219">
        <v>5.8000000000000003E-2</v>
      </c>
      <c r="I183" s="220"/>
      <c r="J183" s="221">
        <f>ROUND(I183*H183,2)</f>
        <v>0</v>
      </c>
      <c r="K183" s="217" t="s">
        <v>137</v>
      </c>
      <c r="L183" s="222"/>
      <c r="M183" s="223" t="s">
        <v>19</v>
      </c>
      <c r="N183" s="224" t="s">
        <v>43</v>
      </c>
      <c r="O183" s="65"/>
      <c r="P183" s="183">
        <f>O183*H183</f>
        <v>0</v>
      </c>
      <c r="Q183" s="183">
        <v>1</v>
      </c>
      <c r="R183" s="183">
        <f>Q183*H183</f>
        <v>5.8000000000000003E-2</v>
      </c>
      <c r="S183" s="183">
        <v>0</v>
      </c>
      <c r="T183" s="18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5" t="s">
        <v>253</v>
      </c>
      <c r="AT183" s="185" t="s">
        <v>250</v>
      </c>
      <c r="AU183" s="185" t="s">
        <v>82</v>
      </c>
      <c r="AY183" s="18" t="s">
        <v>130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8" t="s">
        <v>80</v>
      </c>
      <c r="BK183" s="186">
        <f>ROUND(I183*H183,2)</f>
        <v>0</v>
      </c>
      <c r="BL183" s="18" t="s">
        <v>228</v>
      </c>
      <c r="BM183" s="185" t="s">
        <v>328</v>
      </c>
    </row>
    <row r="184" spans="1:65" s="13" customFormat="1">
      <c r="B184" s="192"/>
      <c r="C184" s="193"/>
      <c r="D184" s="194" t="s">
        <v>142</v>
      </c>
      <c r="E184" s="195" t="s">
        <v>19</v>
      </c>
      <c r="F184" s="196" t="s">
        <v>329</v>
      </c>
      <c r="G184" s="193"/>
      <c r="H184" s="197">
        <v>5.8000000000000003E-2</v>
      </c>
      <c r="I184" s="198"/>
      <c r="J184" s="193"/>
      <c r="K184" s="193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142</v>
      </c>
      <c r="AU184" s="203" t="s">
        <v>82</v>
      </c>
      <c r="AV184" s="13" t="s">
        <v>82</v>
      </c>
      <c r="AW184" s="13" t="s">
        <v>33</v>
      </c>
      <c r="AX184" s="13" t="s">
        <v>80</v>
      </c>
      <c r="AY184" s="203" t="s">
        <v>130</v>
      </c>
    </row>
    <row r="185" spans="1:65" s="2" customFormat="1" ht="16.5" customHeight="1">
      <c r="A185" s="35"/>
      <c r="B185" s="36"/>
      <c r="C185" s="215" t="s">
        <v>330</v>
      </c>
      <c r="D185" s="215" t="s">
        <v>250</v>
      </c>
      <c r="E185" s="216" t="s">
        <v>331</v>
      </c>
      <c r="F185" s="217" t="s">
        <v>332</v>
      </c>
      <c r="G185" s="218" t="s">
        <v>214</v>
      </c>
      <c r="H185" s="219">
        <v>4.0000000000000001E-3</v>
      </c>
      <c r="I185" s="220"/>
      <c r="J185" s="221">
        <f>ROUND(I185*H185,2)</f>
        <v>0</v>
      </c>
      <c r="K185" s="217" t="s">
        <v>137</v>
      </c>
      <c r="L185" s="222"/>
      <c r="M185" s="223" t="s">
        <v>19</v>
      </c>
      <c r="N185" s="224" t="s">
        <v>43</v>
      </c>
      <c r="O185" s="65"/>
      <c r="P185" s="183">
        <f>O185*H185</f>
        <v>0</v>
      </c>
      <c r="Q185" s="183">
        <v>1</v>
      </c>
      <c r="R185" s="183">
        <f>Q185*H185</f>
        <v>4.0000000000000001E-3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253</v>
      </c>
      <c r="AT185" s="185" t="s">
        <v>250</v>
      </c>
      <c r="AU185" s="185" t="s">
        <v>82</v>
      </c>
      <c r="AY185" s="18" t="s">
        <v>130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80</v>
      </c>
      <c r="BK185" s="186">
        <f>ROUND(I185*H185,2)</f>
        <v>0</v>
      </c>
      <c r="BL185" s="18" t="s">
        <v>228</v>
      </c>
      <c r="BM185" s="185" t="s">
        <v>333</v>
      </c>
    </row>
    <row r="186" spans="1:65" s="13" customFormat="1">
      <c r="B186" s="192"/>
      <c r="C186" s="193"/>
      <c r="D186" s="194" t="s">
        <v>142</v>
      </c>
      <c r="E186" s="195" t="s">
        <v>19</v>
      </c>
      <c r="F186" s="196" t="s">
        <v>334</v>
      </c>
      <c r="G186" s="193"/>
      <c r="H186" s="197">
        <v>4.0000000000000001E-3</v>
      </c>
      <c r="I186" s="198"/>
      <c r="J186" s="193"/>
      <c r="K186" s="193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142</v>
      </c>
      <c r="AU186" s="203" t="s">
        <v>82</v>
      </c>
      <c r="AV186" s="13" t="s">
        <v>82</v>
      </c>
      <c r="AW186" s="13" t="s">
        <v>33</v>
      </c>
      <c r="AX186" s="13" t="s">
        <v>80</v>
      </c>
      <c r="AY186" s="203" t="s">
        <v>130</v>
      </c>
    </row>
    <row r="187" spans="1:65" s="2" customFormat="1" ht="16.5" customHeight="1">
      <c r="A187" s="35"/>
      <c r="B187" s="36"/>
      <c r="C187" s="215" t="s">
        <v>335</v>
      </c>
      <c r="D187" s="215" t="s">
        <v>250</v>
      </c>
      <c r="E187" s="216" t="s">
        <v>336</v>
      </c>
      <c r="F187" s="217" t="s">
        <v>337</v>
      </c>
      <c r="G187" s="218" t="s">
        <v>214</v>
      </c>
      <c r="H187" s="219">
        <v>3.0000000000000001E-3</v>
      </c>
      <c r="I187" s="220"/>
      <c r="J187" s="221">
        <f>ROUND(I187*H187,2)</f>
        <v>0</v>
      </c>
      <c r="K187" s="217" t="s">
        <v>137</v>
      </c>
      <c r="L187" s="222"/>
      <c r="M187" s="223" t="s">
        <v>19</v>
      </c>
      <c r="N187" s="224" t="s">
        <v>43</v>
      </c>
      <c r="O187" s="65"/>
      <c r="P187" s="183">
        <f>O187*H187</f>
        <v>0</v>
      </c>
      <c r="Q187" s="183">
        <v>1</v>
      </c>
      <c r="R187" s="183">
        <f>Q187*H187</f>
        <v>3.0000000000000001E-3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253</v>
      </c>
      <c r="AT187" s="185" t="s">
        <v>250</v>
      </c>
      <c r="AU187" s="185" t="s">
        <v>82</v>
      </c>
      <c r="AY187" s="18" t="s">
        <v>130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80</v>
      </c>
      <c r="BK187" s="186">
        <f>ROUND(I187*H187,2)</f>
        <v>0</v>
      </c>
      <c r="BL187" s="18" t="s">
        <v>228</v>
      </c>
      <c r="BM187" s="185" t="s">
        <v>338</v>
      </c>
    </row>
    <row r="188" spans="1:65" s="13" customFormat="1">
      <c r="B188" s="192"/>
      <c r="C188" s="193"/>
      <c r="D188" s="194" t="s">
        <v>142</v>
      </c>
      <c r="E188" s="195" t="s">
        <v>19</v>
      </c>
      <c r="F188" s="196" t="s">
        <v>339</v>
      </c>
      <c r="G188" s="193"/>
      <c r="H188" s="197">
        <v>3.0000000000000001E-3</v>
      </c>
      <c r="I188" s="198"/>
      <c r="J188" s="193"/>
      <c r="K188" s="193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142</v>
      </c>
      <c r="AU188" s="203" t="s">
        <v>82</v>
      </c>
      <c r="AV188" s="13" t="s">
        <v>82</v>
      </c>
      <c r="AW188" s="13" t="s">
        <v>33</v>
      </c>
      <c r="AX188" s="13" t="s">
        <v>80</v>
      </c>
      <c r="AY188" s="203" t="s">
        <v>130</v>
      </c>
    </row>
    <row r="189" spans="1:65" s="2" customFormat="1" ht="33" customHeight="1">
      <c r="A189" s="35"/>
      <c r="B189" s="36"/>
      <c r="C189" s="174" t="s">
        <v>340</v>
      </c>
      <c r="D189" s="174" t="s">
        <v>133</v>
      </c>
      <c r="E189" s="175" t="s">
        <v>341</v>
      </c>
      <c r="F189" s="176" t="s">
        <v>342</v>
      </c>
      <c r="G189" s="177" t="s">
        <v>214</v>
      </c>
      <c r="H189" s="178">
        <v>1.2130000000000001</v>
      </c>
      <c r="I189" s="179"/>
      <c r="J189" s="180">
        <f>ROUND(I189*H189,2)</f>
        <v>0</v>
      </c>
      <c r="K189" s="176" t="s">
        <v>137</v>
      </c>
      <c r="L189" s="40"/>
      <c r="M189" s="181" t="s">
        <v>19</v>
      </c>
      <c r="N189" s="182" t="s">
        <v>43</v>
      </c>
      <c r="O189" s="65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228</v>
      </c>
      <c r="AT189" s="185" t="s">
        <v>133</v>
      </c>
      <c r="AU189" s="185" t="s">
        <v>82</v>
      </c>
      <c r="AY189" s="18" t="s">
        <v>130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8" t="s">
        <v>80</v>
      </c>
      <c r="BK189" s="186">
        <f>ROUND(I189*H189,2)</f>
        <v>0</v>
      </c>
      <c r="BL189" s="18" t="s">
        <v>228</v>
      </c>
      <c r="BM189" s="185" t="s">
        <v>343</v>
      </c>
    </row>
    <row r="190" spans="1:65" s="2" customFormat="1">
      <c r="A190" s="35"/>
      <c r="B190" s="36"/>
      <c r="C190" s="37"/>
      <c r="D190" s="187" t="s">
        <v>140</v>
      </c>
      <c r="E190" s="37"/>
      <c r="F190" s="188" t="s">
        <v>344</v>
      </c>
      <c r="G190" s="37"/>
      <c r="H190" s="37"/>
      <c r="I190" s="189"/>
      <c r="J190" s="37"/>
      <c r="K190" s="37"/>
      <c r="L190" s="40"/>
      <c r="M190" s="190"/>
      <c r="N190" s="191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140</v>
      </c>
      <c r="AU190" s="18" t="s">
        <v>82</v>
      </c>
    </row>
    <row r="191" spans="1:65" s="12" customFormat="1" ht="22.9" customHeight="1">
      <c r="B191" s="158"/>
      <c r="C191" s="159"/>
      <c r="D191" s="160" t="s">
        <v>71</v>
      </c>
      <c r="E191" s="172" t="s">
        <v>345</v>
      </c>
      <c r="F191" s="172" t="s">
        <v>346</v>
      </c>
      <c r="G191" s="159"/>
      <c r="H191" s="159"/>
      <c r="I191" s="162"/>
      <c r="J191" s="173">
        <f>BK191</f>
        <v>0</v>
      </c>
      <c r="K191" s="159"/>
      <c r="L191" s="164"/>
      <c r="M191" s="165"/>
      <c r="N191" s="166"/>
      <c r="O191" s="166"/>
      <c r="P191" s="167">
        <f>SUM(P192:P208)</f>
        <v>0</v>
      </c>
      <c r="Q191" s="166"/>
      <c r="R191" s="167">
        <f>SUM(R192:R208)</f>
        <v>7.6373899999999995E-2</v>
      </c>
      <c r="S191" s="166"/>
      <c r="T191" s="168">
        <f>SUM(T192:T208)</f>
        <v>0</v>
      </c>
      <c r="AR191" s="169" t="s">
        <v>82</v>
      </c>
      <c r="AT191" s="170" t="s">
        <v>71</v>
      </c>
      <c r="AU191" s="170" t="s">
        <v>80</v>
      </c>
      <c r="AY191" s="169" t="s">
        <v>130</v>
      </c>
      <c r="BK191" s="171">
        <f>SUM(BK192:BK208)</f>
        <v>0</v>
      </c>
    </row>
    <row r="192" spans="1:65" s="2" customFormat="1" ht="16.5" customHeight="1">
      <c r="A192" s="35"/>
      <c r="B192" s="36"/>
      <c r="C192" s="174" t="s">
        <v>347</v>
      </c>
      <c r="D192" s="174" t="s">
        <v>133</v>
      </c>
      <c r="E192" s="175" t="s">
        <v>348</v>
      </c>
      <c r="F192" s="176" t="s">
        <v>349</v>
      </c>
      <c r="G192" s="177" t="s">
        <v>136</v>
      </c>
      <c r="H192" s="178">
        <v>111.11</v>
      </c>
      <c r="I192" s="179"/>
      <c r="J192" s="180">
        <f>ROUND(I192*H192,2)</f>
        <v>0</v>
      </c>
      <c r="K192" s="176" t="s">
        <v>137</v>
      </c>
      <c r="L192" s="40"/>
      <c r="M192" s="181" t="s">
        <v>19</v>
      </c>
      <c r="N192" s="182" t="s">
        <v>43</v>
      </c>
      <c r="O192" s="65"/>
      <c r="P192" s="183">
        <f>O192*H192</f>
        <v>0</v>
      </c>
      <c r="Q192" s="183">
        <v>1.7000000000000001E-4</v>
      </c>
      <c r="R192" s="183">
        <f>Q192*H192</f>
        <v>1.8888700000000001E-2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228</v>
      </c>
      <c r="AT192" s="185" t="s">
        <v>133</v>
      </c>
      <c r="AU192" s="185" t="s">
        <v>82</v>
      </c>
      <c r="AY192" s="18" t="s">
        <v>130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80</v>
      </c>
      <c r="BK192" s="186">
        <f>ROUND(I192*H192,2)</f>
        <v>0</v>
      </c>
      <c r="BL192" s="18" t="s">
        <v>228</v>
      </c>
      <c r="BM192" s="185" t="s">
        <v>350</v>
      </c>
    </row>
    <row r="193" spans="1:65" s="2" customFormat="1">
      <c r="A193" s="35"/>
      <c r="B193" s="36"/>
      <c r="C193" s="37"/>
      <c r="D193" s="187" t="s">
        <v>140</v>
      </c>
      <c r="E193" s="37"/>
      <c r="F193" s="188" t="s">
        <v>351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140</v>
      </c>
      <c r="AU193" s="18" t="s">
        <v>82</v>
      </c>
    </row>
    <row r="194" spans="1:65" s="13" customFormat="1">
      <c r="B194" s="192"/>
      <c r="C194" s="193"/>
      <c r="D194" s="194" t="s">
        <v>142</v>
      </c>
      <c r="E194" s="195" t="s">
        <v>19</v>
      </c>
      <c r="F194" s="196" t="s">
        <v>352</v>
      </c>
      <c r="G194" s="193"/>
      <c r="H194" s="197">
        <v>11.894</v>
      </c>
      <c r="I194" s="198"/>
      <c r="J194" s="193"/>
      <c r="K194" s="193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142</v>
      </c>
      <c r="AU194" s="203" t="s">
        <v>82</v>
      </c>
      <c r="AV194" s="13" t="s">
        <v>82</v>
      </c>
      <c r="AW194" s="13" t="s">
        <v>33</v>
      </c>
      <c r="AX194" s="13" t="s">
        <v>72</v>
      </c>
      <c r="AY194" s="203" t="s">
        <v>130</v>
      </c>
    </row>
    <row r="195" spans="1:65" s="13" customFormat="1">
      <c r="B195" s="192"/>
      <c r="C195" s="193"/>
      <c r="D195" s="194" t="s">
        <v>142</v>
      </c>
      <c r="E195" s="195" t="s">
        <v>19</v>
      </c>
      <c r="F195" s="196" t="s">
        <v>353</v>
      </c>
      <c r="G195" s="193"/>
      <c r="H195" s="197">
        <v>99.215999999999994</v>
      </c>
      <c r="I195" s="198"/>
      <c r="J195" s="193"/>
      <c r="K195" s="193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142</v>
      </c>
      <c r="AU195" s="203" t="s">
        <v>82</v>
      </c>
      <c r="AV195" s="13" t="s">
        <v>82</v>
      </c>
      <c r="AW195" s="13" t="s">
        <v>33</v>
      </c>
      <c r="AX195" s="13" t="s">
        <v>72</v>
      </c>
      <c r="AY195" s="203" t="s">
        <v>130</v>
      </c>
    </row>
    <row r="196" spans="1:65" s="14" customFormat="1">
      <c r="B196" s="204"/>
      <c r="C196" s="205"/>
      <c r="D196" s="194" t="s">
        <v>142</v>
      </c>
      <c r="E196" s="206" t="s">
        <v>19</v>
      </c>
      <c r="F196" s="207" t="s">
        <v>163</v>
      </c>
      <c r="G196" s="205"/>
      <c r="H196" s="208">
        <v>111.11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142</v>
      </c>
      <c r="AU196" s="214" t="s">
        <v>82</v>
      </c>
      <c r="AV196" s="14" t="s">
        <v>138</v>
      </c>
      <c r="AW196" s="14" t="s">
        <v>33</v>
      </c>
      <c r="AX196" s="14" t="s">
        <v>80</v>
      </c>
      <c r="AY196" s="214" t="s">
        <v>130</v>
      </c>
    </row>
    <row r="197" spans="1:65" s="2" customFormat="1" ht="16.5" customHeight="1">
      <c r="A197" s="35"/>
      <c r="B197" s="36"/>
      <c r="C197" s="174" t="s">
        <v>354</v>
      </c>
      <c r="D197" s="174" t="s">
        <v>133</v>
      </c>
      <c r="E197" s="175" t="s">
        <v>355</v>
      </c>
      <c r="F197" s="176" t="s">
        <v>356</v>
      </c>
      <c r="G197" s="177" t="s">
        <v>136</v>
      </c>
      <c r="H197" s="178">
        <v>10.49</v>
      </c>
      <c r="I197" s="179"/>
      <c r="J197" s="180">
        <f>ROUND(I197*H197,2)</f>
        <v>0</v>
      </c>
      <c r="K197" s="176" t="s">
        <v>137</v>
      </c>
      <c r="L197" s="40"/>
      <c r="M197" s="181" t="s">
        <v>19</v>
      </c>
      <c r="N197" s="182" t="s">
        <v>43</v>
      </c>
      <c r="O197" s="65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228</v>
      </c>
      <c r="AT197" s="185" t="s">
        <v>133</v>
      </c>
      <c r="AU197" s="185" t="s">
        <v>82</v>
      </c>
      <c r="AY197" s="18" t="s">
        <v>130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8" t="s">
        <v>80</v>
      </c>
      <c r="BK197" s="186">
        <f>ROUND(I197*H197,2)</f>
        <v>0</v>
      </c>
      <c r="BL197" s="18" t="s">
        <v>228</v>
      </c>
      <c r="BM197" s="185" t="s">
        <v>357</v>
      </c>
    </row>
    <row r="198" spans="1:65" s="2" customFormat="1">
      <c r="A198" s="35"/>
      <c r="B198" s="36"/>
      <c r="C198" s="37"/>
      <c r="D198" s="187" t="s">
        <v>140</v>
      </c>
      <c r="E198" s="37"/>
      <c r="F198" s="188" t="s">
        <v>358</v>
      </c>
      <c r="G198" s="37"/>
      <c r="H198" s="37"/>
      <c r="I198" s="189"/>
      <c r="J198" s="37"/>
      <c r="K198" s="37"/>
      <c r="L198" s="40"/>
      <c r="M198" s="190"/>
      <c r="N198" s="191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140</v>
      </c>
      <c r="AU198" s="18" t="s">
        <v>82</v>
      </c>
    </row>
    <row r="199" spans="1:65" s="13" customFormat="1">
      <c r="B199" s="192"/>
      <c r="C199" s="193"/>
      <c r="D199" s="194" t="s">
        <v>142</v>
      </c>
      <c r="E199" s="195" t="s">
        <v>19</v>
      </c>
      <c r="F199" s="196" t="s">
        <v>359</v>
      </c>
      <c r="G199" s="193"/>
      <c r="H199" s="197">
        <v>10.49</v>
      </c>
      <c r="I199" s="198"/>
      <c r="J199" s="193"/>
      <c r="K199" s="193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142</v>
      </c>
      <c r="AU199" s="203" t="s">
        <v>82</v>
      </c>
      <c r="AV199" s="13" t="s">
        <v>82</v>
      </c>
      <c r="AW199" s="13" t="s">
        <v>33</v>
      </c>
      <c r="AX199" s="13" t="s">
        <v>80</v>
      </c>
      <c r="AY199" s="203" t="s">
        <v>130</v>
      </c>
    </row>
    <row r="200" spans="1:65" s="2" customFormat="1" ht="21.75" customHeight="1">
      <c r="A200" s="35"/>
      <c r="B200" s="36"/>
      <c r="C200" s="174" t="s">
        <v>360</v>
      </c>
      <c r="D200" s="174" t="s">
        <v>133</v>
      </c>
      <c r="E200" s="175" t="s">
        <v>361</v>
      </c>
      <c r="F200" s="176" t="s">
        <v>362</v>
      </c>
      <c r="G200" s="177" t="s">
        <v>136</v>
      </c>
      <c r="H200" s="178">
        <v>10.49</v>
      </c>
      <c r="I200" s="179"/>
      <c r="J200" s="180">
        <f>ROUND(I200*H200,2)</f>
        <v>0</v>
      </c>
      <c r="K200" s="176" t="s">
        <v>137</v>
      </c>
      <c r="L200" s="40"/>
      <c r="M200" s="181" t="s">
        <v>19</v>
      </c>
      <c r="N200" s="182" t="s">
        <v>43</v>
      </c>
      <c r="O200" s="65"/>
      <c r="P200" s="183">
        <f>O200*H200</f>
        <v>0</v>
      </c>
      <c r="Q200" s="183">
        <v>4.7999999999999996E-3</v>
      </c>
      <c r="R200" s="183">
        <f>Q200*H200</f>
        <v>5.0351999999999994E-2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228</v>
      </c>
      <c r="AT200" s="185" t="s">
        <v>133</v>
      </c>
      <c r="AU200" s="185" t="s">
        <v>82</v>
      </c>
      <c r="AY200" s="18" t="s">
        <v>130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80</v>
      </c>
      <c r="BK200" s="186">
        <f>ROUND(I200*H200,2)</f>
        <v>0</v>
      </c>
      <c r="BL200" s="18" t="s">
        <v>228</v>
      </c>
      <c r="BM200" s="185" t="s">
        <v>363</v>
      </c>
    </row>
    <row r="201" spans="1:65" s="2" customFormat="1">
      <c r="A201" s="35"/>
      <c r="B201" s="36"/>
      <c r="C201" s="37"/>
      <c r="D201" s="187" t="s">
        <v>140</v>
      </c>
      <c r="E201" s="37"/>
      <c r="F201" s="188" t="s">
        <v>364</v>
      </c>
      <c r="G201" s="37"/>
      <c r="H201" s="37"/>
      <c r="I201" s="189"/>
      <c r="J201" s="37"/>
      <c r="K201" s="37"/>
      <c r="L201" s="40"/>
      <c r="M201" s="190"/>
      <c r="N201" s="191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140</v>
      </c>
      <c r="AU201" s="18" t="s">
        <v>82</v>
      </c>
    </row>
    <row r="202" spans="1:65" s="13" customFormat="1">
      <c r="B202" s="192"/>
      <c r="C202" s="193"/>
      <c r="D202" s="194" t="s">
        <v>142</v>
      </c>
      <c r="E202" s="195" t="s">
        <v>19</v>
      </c>
      <c r="F202" s="196" t="s">
        <v>359</v>
      </c>
      <c r="G202" s="193"/>
      <c r="H202" s="197">
        <v>10.49</v>
      </c>
      <c r="I202" s="198"/>
      <c r="J202" s="193"/>
      <c r="K202" s="193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142</v>
      </c>
      <c r="AU202" s="203" t="s">
        <v>82</v>
      </c>
      <c r="AV202" s="13" t="s">
        <v>82</v>
      </c>
      <c r="AW202" s="13" t="s">
        <v>33</v>
      </c>
      <c r="AX202" s="13" t="s">
        <v>80</v>
      </c>
      <c r="AY202" s="203" t="s">
        <v>130</v>
      </c>
    </row>
    <row r="203" spans="1:65" s="2" customFormat="1" ht="24.2" customHeight="1">
      <c r="A203" s="35"/>
      <c r="B203" s="36"/>
      <c r="C203" s="174" t="s">
        <v>365</v>
      </c>
      <c r="D203" s="174" t="s">
        <v>133</v>
      </c>
      <c r="E203" s="175" t="s">
        <v>366</v>
      </c>
      <c r="F203" s="176" t="s">
        <v>367</v>
      </c>
      <c r="G203" s="177" t="s">
        <v>136</v>
      </c>
      <c r="H203" s="178">
        <v>10.49</v>
      </c>
      <c r="I203" s="179"/>
      <c r="J203" s="180">
        <f>ROUND(I203*H203,2)</f>
        <v>0</v>
      </c>
      <c r="K203" s="176" t="s">
        <v>137</v>
      </c>
      <c r="L203" s="40"/>
      <c r="M203" s="181" t="s">
        <v>19</v>
      </c>
      <c r="N203" s="182" t="s">
        <v>43</v>
      </c>
      <c r="O203" s="65"/>
      <c r="P203" s="183">
        <f>O203*H203</f>
        <v>0</v>
      </c>
      <c r="Q203" s="183">
        <v>2.0000000000000001E-4</v>
      </c>
      <c r="R203" s="183">
        <f>Q203*H203</f>
        <v>2.098E-3</v>
      </c>
      <c r="S203" s="183">
        <v>0</v>
      </c>
      <c r="T203" s="18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228</v>
      </c>
      <c r="AT203" s="185" t="s">
        <v>133</v>
      </c>
      <c r="AU203" s="185" t="s">
        <v>82</v>
      </c>
      <c r="AY203" s="18" t="s">
        <v>130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8" t="s">
        <v>80</v>
      </c>
      <c r="BK203" s="186">
        <f>ROUND(I203*H203,2)</f>
        <v>0</v>
      </c>
      <c r="BL203" s="18" t="s">
        <v>228</v>
      </c>
      <c r="BM203" s="185" t="s">
        <v>368</v>
      </c>
    </row>
    <row r="204" spans="1:65" s="2" customFormat="1">
      <c r="A204" s="35"/>
      <c r="B204" s="36"/>
      <c r="C204" s="37"/>
      <c r="D204" s="187" t="s">
        <v>140</v>
      </c>
      <c r="E204" s="37"/>
      <c r="F204" s="188" t="s">
        <v>369</v>
      </c>
      <c r="G204" s="37"/>
      <c r="H204" s="37"/>
      <c r="I204" s="189"/>
      <c r="J204" s="37"/>
      <c r="K204" s="37"/>
      <c r="L204" s="40"/>
      <c r="M204" s="190"/>
      <c r="N204" s="191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140</v>
      </c>
      <c r="AU204" s="18" t="s">
        <v>82</v>
      </c>
    </row>
    <row r="205" spans="1:65" s="13" customFormat="1">
      <c r="B205" s="192"/>
      <c r="C205" s="193"/>
      <c r="D205" s="194" t="s">
        <v>142</v>
      </c>
      <c r="E205" s="195" t="s">
        <v>19</v>
      </c>
      <c r="F205" s="196" t="s">
        <v>359</v>
      </c>
      <c r="G205" s="193"/>
      <c r="H205" s="197">
        <v>10.49</v>
      </c>
      <c r="I205" s="198"/>
      <c r="J205" s="193"/>
      <c r="K205" s="193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142</v>
      </c>
      <c r="AU205" s="203" t="s">
        <v>82</v>
      </c>
      <c r="AV205" s="13" t="s">
        <v>82</v>
      </c>
      <c r="AW205" s="13" t="s">
        <v>33</v>
      </c>
      <c r="AX205" s="13" t="s">
        <v>80</v>
      </c>
      <c r="AY205" s="203" t="s">
        <v>130</v>
      </c>
    </row>
    <row r="206" spans="1:65" s="2" customFormat="1" ht="16.5" customHeight="1">
      <c r="A206" s="35"/>
      <c r="B206" s="36"/>
      <c r="C206" s="174" t="s">
        <v>370</v>
      </c>
      <c r="D206" s="174" t="s">
        <v>133</v>
      </c>
      <c r="E206" s="175" t="s">
        <v>371</v>
      </c>
      <c r="F206" s="176" t="s">
        <v>372</v>
      </c>
      <c r="G206" s="177" t="s">
        <v>136</v>
      </c>
      <c r="H206" s="178">
        <v>10.49</v>
      </c>
      <c r="I206" s="179"/>
      <c r="J206" s="180">
        <f>ROUND(I206*H206,2)</f>
        <v>0</v>
      </c>
      <c r="K206" s="176" t="s">
        <v>137</v>
      </c>
      <c r="L206" s="40"/>
      <c r="M206" s="181" t="s">
        <v>19</v>
      </c>
      <c r="N206" s="182" t="s">
        <v>43</v>
      </c>
      <c r="O206" s="65"/>
      <c r="P206" s="183">
        <f>O206*H206</f>
        <v>0</v>
      </c>
      <c r="Q206" s="183">
        <v>4.8000000000000001E-4</v>
      </c>
      <c r="R206" s="183">
        <f>Q206*H206</f>
        <v>5.0352000000000001E-3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228</v>
      </c>
      <c r="AT206" s="185" t="s">
        <v>133</v>
      </c>
      <c r="AU206" s="185" t="s">
        <v>82</v>
      </c>
      <c r="AY206" s="18" t="s">
        <v>130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80</v>
      </c>
      <c r="BK206" s="186">
        <f>ROUND(I206*H206,2)</f>
        <v>0</v>
      </c>
      <c r="BL206" s="18" t="s">
        <v>228</v>
      </c>
      <c r="BM206" s="185" t="s">
        <v>373</v>
      </c>
    </row>
    <row r="207" spans="1:65" s="2" customFormat="1">
      <c r="A207" s="35"/>
      <c r="B207" s="36"/>
      <c r="C207" s="37"/>
      <c r="D207" s="187" t="s">
        <v>140</v>
      </c>
      <c r="E207" s="37"/>
      <c r="F207" s="188" t="s">
        <v>374</v>
      </c>
      <c r="G207" s="37"/>
      <c r="H207" s="37"/>
      <c r="I207" s="189"/>
      <c r="J207" s="37"/>
      <c r="K207" s="37"/>
      <c r="L207" s="40"/>
      <c r="M207" s="190"/>
      <c r="N207" s="191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140</v>
      </c>
      <c r="AU207" s="18" t="s">
        <v>82</v>
      </c>
    </row>
    <row r="208" spans="1:65" s="13" customFormat="1">
      <c r="B208" s="192"/>
      <c r="C208" s="193"/>
      <c r="D208" s="194" t="s">
        <v>142</v>
      </c>
      <c r="E208" s="195" t="s">
        <v>19</v>
      </c>
      <c r="F208" s="196" t="s">
        <v>359</v>
      </c>
      <c r="G208" s="193"/>
      <c r="H208" s="197">
        <v>10.49</v>
      </c>
      <c r="I208" s="198"/>
      <c r="J208" s="193"/>
      <c r="K208" s="193"/>
      <c r="L208" s="199"/>
      <c r="M208" s="200"/>
      <c r="N208" s="201"/>
      <c r="O208" s="201"/>
      <c r="P208" s="201"/>
      <c r="Q208" s="201"/>
      <c r="R208" s="201"/>
      <c r="S208" s="201"/>
      <c r="T208" s="202"/>
      <c r="AT208" s="203" t="s">
        <v>142</v>
      </c>
      <c r="AU208" s="203" t="s">
        <v>82</v>
      </c>
      <c r="AV208" s="13" t="s">
        <v>82</v>
      </c>
      <c r="AW208" s="13" t="s">
        <v>33</v>
      </c>
      <c r="AX208" s="13" t="s">
        <v>80</v>
      </c>
      <c r="AY208" s="203" t="s">
        <v>130</v>
      </c>
    </row>
    <row r="209" spans="1:65" s="12" customFormat="1" ht="22.9" customHeight="1">
      <c r="B209" s="158"/>
      <c r="C209" s="159"/>
      <c r="D209" s="160" t="s">
        <v>71</v>
      </c>
      <c r="E209" s="172" t="s">
        <v>375</v>
      </c>
      <c r="F209" s="172" t="s">
        <v>376</v>
      </c>
      <c r="G209" s="159"/>
      <c r="H209" s="159"/>
      <c r="I209" s="162"/>
      <c r="J209" s="173">
        <f>BK209</f>
        <v>0</v>
      </c>
      <c r="K209" s="159"/>
      <c r="L209" s="164"/>
      <c r="M209" s="165"/>
      <c r="N209" s="166"/>
      <c r="O209" s="166"/>
      <c r="P209" s="167">
        <f>SUM(P210:P220)</f>
        <v>0</v>
      </c>
      <c r="Q209" s="166"/>
      <c r="R209" s="167">
        <f>SUM(R210:R220)</f>
        <v>0.13802376</v>
      </c>
      <c r="S209" s="166"/>
      <c r="T209" s="168">
        <f>SUM(T210:T220)</f>
        <v>0</v>
      </c>
      <c r="AR209" s="169" t="s">
        <v>82</v>
      </c>
      <c r="AT209" s="170" t="s">
        <v>71</v>
      </c>
      <c r="AU209" s="170" t="s">
        <v>80</v>
      </c>
      <c r="AY209" s="169" t="s">
        <v>130</v>
      </c>
      <c r="BK209" s="171">
        <f>SUM(BK210:BK220)</f>
        <v>0</v>
      </c>
    </row>
    <row r="210" spans="1:65" s="2" customFormat="1" ht="21.75" customHeight="1">
      <c r="A210" s="35"/>
      <c r="B210" s="36"/>
      <c r="C210" s="174" t="s">
        <v>377</v>
      </c>
      <c r="D210" s="174" t="s">
        <v>133</v>
      </c>
      <c r="E210" s="175" t="s">
        <v>378</v>
      </c>
      <c r="F210" s="176" t="s">
        <v>379</v>
      </c>
      <c r="G210" s="177" t="s">
        <v>136</v>
      </c>
      <c r="H210" s="178">
        <v>347.654</v>
      </c>
      <c r="I210" s="179"/>
      <c r="J210" s="180">
        <f>ROUND(I210*H210,2)</f>
        <v>0</v>
      </c>
      <c r="K210" s="176" t="s">
        <v>137</v>
      </c>
      <c r="L210" s="40"/>
      <c r="M210" s="181" t="s">
        <v>19</v>
      </c>
      <c r="N210" s="182" t="s">
        <v>43</v>
      </c>
      <c r="O210" s="65"/>
      <c r="P210" s="183">
        <f>O210*H210</f>
        <v>0</v>
      </c>
      <c r="Q210" s="183">
        <v>0</v>
      </c>
      <c r="R210" s="183">
        <f>Q210*H210</f>
        <v>0</v>
      </c>
      <c r="S210" s="183">
        <v>0</v>
      </c>
      <c r="T210" s="18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228</v>
      </c>
      <c r="AT210" s="185" t="s">
        <v>133</v>
      </c>
      <c r="AU210" s="185" t="s">
        <v>82</v>
      </c>
      <c r="AY210" s="18" t="s">
        <v>130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8" t="s">
        <v>80</v>
      </c>
      <c r="BK210" s="186">
        <f>ROUND(I210*H210,2)</f>
        <v>0</v>
      </c>
      <c r="BL210" s="18" t="s">
        <v>228</v>
      </c>
      <c r="BM210" s="185" t="s">
        <v>380</v>
      </c>
    </row>
    <row r="211" spans="1:65" s="2" customFormat="1">
      <c r="A211" s="35"/>
      <c r="B211" s="36"/>
      <c r="C211" s="37"/>
      <c r="D211" s="187" t="s">
        <v>140</v>
      </c>
      <c r="E211" s="37"/>
      <c r="F211" s="188" t="s">
        <v>381</v>
      </c>
      <c r="G211" s="37"/>
      <c r="H211" s="37"/>
      <c r="I211" s="189"/>
      <c r="J211" s="37"/>
      <c r="K211" s="37"/>
      <c r="L211" s="40"/>
      <c r="M211" s="190"/>
      <c r="N211" s="191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140</v>
      </c>
      <c r="AU211" s="18" t="s">
        <v>82</v>
      </c>
    </row>
    <row r="212" spans="1:65" s="13" customFormat="1">
      <c r="B212" s="192"/>
      <c r="C212" s="193"/>
      <c r="D212" s="194" t="s">
        <v>142</v>
      </c>
      <c r="E212" s="195" t="s">
        <v>19</v>
      </c>
      <c r="F212" s="196" t="s">
        <v>382</v>
      </c>
      <c r="G212" s="193"/>
      <c r="H212" s="197">
        <v>264.68799999999999</v>
      </c>
      <c r="I212" s="198"/>
      <c r="J212" s="193"/>
      <c r="K212" s="193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142</v>
      </c>
      <c r="AU212" s="203" t="s">
        <v>82</v>
      </c>
      <c r="AV212" s="13" t="s">
        <v>82</v>
      </c>
      <c r="AW212" s="13" t="s">
        <v>33</v>
      </c>
      <c r="AX212" s="13" t="s">
        <v>72</v>
      </c>
      <c r="AY212" s="203" t="s">
        <v>130</v>
      </c>
    </row>
    <row r="213" spans="1:65" s="13" customFormat="1">
      <c r="B213" s="192"/>
      <c r="C213" s="193"/>
      <c r="D213" s="194" t="s">
        <v>142</v>
      </c>
      <c r="E213" s="195" t="s">
        <v>19</v>
      </c>
      <c r="F213" s="196" t="s">
        <v>383</v>
      </c>
      <c r="G213" s="193"/>
      <c r="H213" s="197">
        <v>82.965999999999994</v>
      </c>
      <c r="I213" s="198"/>
      <c r="J213" s="193"/>
      <c r="K213" s="193"/>
      <c r="L213" s="199"/>
      <c r="M213" s="200"/>
      <c r="N213" s="201"/>
      <c r="O213" s="201"/>
      <c r="P213" s="201"/>
      <c r="Q213" s="201"/>
      <c r="R213" s="201"/>
      <c r="S213" s="201"/>
      <c r="T213" s="202"/>
      <c r="AT213" s="203" t="s">
        <v>142</v>
      </c>
      <c r="AU213" s="203" t="s">
        <v>82</v>
      </c>
      <c r="AV213" s="13" t="s">
        <v>82</v>
      </c>
      <c r="AW213" s="13" t="s">
        <v>33</v>
      </c>
      <c r="AX213" s="13" t="s">
        <v>72</v>
      </c>
      <c r="AY213" s="203" t="s">
        <v>130</v>
      </c>
    </row>
    <row r="214" spans="1:65" s="14" customFormat="1">
      <c r="B214" s="204"/>
      <c r="C214" s="205"/>
      <c r="D214" s="194" t="s">
        <v>142</v>
      </c>
      <c r="E214" s="206" t="s">
        <v>19</v>
      </c>
      <c r="F214" s="207" t="s">
        <v>163</v>
      </c>
      <c r="G214" s="205"/>
      <c r="H214" s="208">
        <v>347.654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142</v>
      </c>
      <c r="AU214" s="214" t="s">
        <v>82</v>
      </c>
      <c r="AV214" s="14" t="s">
        <v>138</v>
      </c>
      <c r="AW214" s="14" t="s">
        <v>33</v>
      </c>
      <c r="AX214" s="14" t="s">
        <v>80</v>
      </c>
      <c r="AY214" s="214" t="s">
        <v>130</v>
      </c>
    </row>
    <row r="215" spans="1:65" s="2" customFormat="1" ht="24.2" customHeight="1">
      <c r="A215" s="35"/>
      <c r="B215" s="36"/>
      <c r="C215" s="174" t="s">
        <v>384</v>
      </c>
      <c r="D215" s="174" t="s">
        <v>133</v>
      </c>
      <c r="E215" s="175" t="s">
        <v>385</v>
      </c>
      <c r="F215" s="176" t="s">
        <v>386</v>
      </c>
      <c r="G215" s="177" t="s">
        <v>136</v>
      </c>
      <c r="H215" s="178">
        <v>475.94400000000002</v>
      </c>
      <c r="I215" s="179"/>
      <c r="J215" s="180">
        <f>ROUND(I215*H215,2)</f>
        <v>0</v>
      </c>
      <c r="K215" s="176" t="s">
        <v>137</v>
      </c>
      <c r="L215" s="40"/>
      <c r="M215" s="181" t="s">
        <v>19</v>
      </c>
      <c r="N215" s="182" t="s">
        <v>43</v>
      </c>
      <c r="O215" s="65"/>
      <c r="P215" s="183">
        <f>O215*H215</f>
        <v>0</v>
      </c>
      <c r="Q215" s="183">
        <v>2.9E-4</v>
      </c>
      <c r="R215" s="183">
        <f>Q215*H215</f>
        <v>0.13802376</v>
      </c>
      <c r="S215" s="183">
        <v>0</v>
      </c>
      <c r="T215" s="18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228</v>
      </c>
      <c r="AT215" s="185" t="s">
        <v>133</v>
      </c>
      <c r="AU215" s="185" t="s">
        <v>82</v>
      </c>
      <c r="AY215" s="18" t="s">
        <v>130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8" t="s">
        <v>80</v>
      </c>
      <c r="BK215" s="186">
        <f>ROUND(I215*H215,2)</f>
        <v>0</v>
      </c>
      <c r="BL215" s="18" t="s">
        <v>228</v>
      </c>
      <c r="BM215" s="185" t="s">
        <v>387</v>
      </c>
    </row>
    <row r="216" spans="1:65" s="2" customFormat="1">
      <c r="A216" s="35"/>
      <c r="B216" s="36"/>
      <c r="C216" s="37"/>
      <c r="D216" s="187" t="s">
        <v>140</v>
      </c>
      <c r="E216" s="37"/>
      <c r="F216" s="188" t="s">
        <v>388</v>
      </c>
      <c r="G216" s="37"/>
      <c r="H216" s="37"/>
      <c r="I216" s="189"/>
      <c r="J216" s="37"/>
      <c r="K216" s="37"/>
      <c r="L216" s="40"/>
      <c r="M216" s="190"/>
      <c r="N216" s="191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140</v>
      </c>
      <c r="AU216" s="18" t="s">
        <v>82</v>
      </c>
    </row>
    <row r="217" spans="1:65" s="13" customFormat="1">
      <c r="B217" s="192"/>
      <c r="C217" s="193"/>
      <c r="D217" s="194" t="s">
        <v>142</v>
      </c>
      <c r="E217" s="195" t="s">
        <v>19</v>
      </c>
      <c r="F217" s="196" t="s">
        <v>389</v>
      </c>
      <c r="G217" s="193"/>
      <c r="H217" s="197">
        <v>269.64400000000001</v>
      </c>
      <c r="I217" s="198"/>
      <c r="J217" s="193"/>
      <c r="K217" s="193"/>
      <c r="L217" s="199"/>
      <c r="M217" s="200"/>
      <c r="N217" s="201"/>
      <c r="O217" s="201"/>
      <c r="P217" s="201"/>
      <c r="Q217" s="201"/>
      <c r="R217" s="201"/>
      <c r="S217" s="201"/>
      <c r="T217" s="202"/>
      <c r="AT217" s="203" t="s">
        <v>142</v>
      </c>
      <c r="AU217" s="203" t="s">
        <v>82</v>
      </c>
      <c r="AV217" s="13" t="s">
        <v>82</v>
      </c>
      <c r="AW217" s="13" t="s">
        <v>33</v>
      </c>
      <c r="AX217" s="13" t="s">
        <v>72</v>
      </c>
      <c r="AY217" s="203" t="s">
        <v>130</v>
      </c>
    </row>
    <row r="218" spans="1:65" s="13" customFormat="1">
      <c r="B218" s="192"/>
      <c r="C218" s="193"/>
      <c r="D218" s="194" t="s">
        <v>142</v>
      </c>
      <c r="E218" s="195" t="s">
        <v>19</v>
      </c>
      <c r="F218" s="196" t="s">
        <v>390</v>
      </c>
      <c r="G218" s="193"/>
      <c r="H218" s="197">
        <v>123.334</v>
      </c>
      <c r="I218" s="198"/>
      <c r="J218" s="193"/>
      <c r="K218" s="193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142</v>
      </c>
      <c r="AU218" s="203" t="s">
        <v>82</v>
      </c>
      <c r="AV218" s="13" t="s">
        <v>82</v>
      </c>
      <c r="AW218" s="13" t="s">
        <v>33</v>
      </c>
      <c r="AX218" s="13" t="s">
        <v>72</v>
      </c>
      <c r="AY218" s="203" t="s">
        <v>130</v>
      </c>
    </row>
    <row r="219" spans="1:65" s="13" customFormat="1">
      <c r="B219" s="192"/>
      <c r="C219" s="193"/>
      <c r="D219" s="194" t="s">
        <v>142</v>
      </c>
      <c r="E219" s="195" t="s">
        <v>19</v>
      </c>
      <c r="F219" s="196" t="s">
        <v>383</v>
      </c>
      <c r="G219" s="193"/>
      <c r="H219" s="197">
        <v>82.965999999999994</v>
      </c>
      <c r="I219" s="198"/>
      <c r="J219" s="193"/>
      <c r="K219" s="193"/>
      <c r="L219" s="199"/>
      <c r="M219" s="200"/>
      <c r="N219" s="201"/>
      <c r="O219" s="201"/>
      <c r="P219" s="201"/>
      <c r="Q219" s="201"/>
      <c r="R219" s="201"/>
      <c r="S219" s="201"/>
      <c r="T219" s="202"/>
      <c r="AT219" s="203" t="s">
        <v>142</v>
      </c>
      <c r="AU219" s="203" t="s">
        <v>82</v>
      </c>
      <c r="AV219" s="13" t="s">
        <v>82</v>
      </c>
      <c r="AW219" s="13" t="s">
        <v>33</v>
      </c>
      <c r="AX219" s="13" t="s">
        <v>72</v>
      </c>
      <c r="AY219" s="203" t="s">
        <v>130</v>
      </c>
    </row>
    <row r="220" spans="1:65" s="14" customFormat="1">
      <c r="B220" s="204"/>
      <c r="C220" s="205"/>
      <c r="D220" s="194" t="s">
        <v>142</v>
      </c>
      <c r="E220" s="206" t="s">
        <v>19</v>
      </c>
      <c r="F220" s="207" t="s">
        <v>163</v>
      </c>
      <c r="G220" s="205"/>
      <c r="H220" s="208">
        <v>475.94400000000002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142</v>
      </c>
      <c r="AU220" s="214" t="s">
        <v>82</v>
      </c>
      <c r="AV220" s="14" t="s">
        <v>138</v>
      </c>
      <c r="AW220" s="14" t="s">
        <v>33</v>
      </c>
      <c r="AX220" s="14" t="s">
        <v>80</v>
      </c>
      <c r="AY220" s="214" t="s">
        <v>130</v>
      </c>
    </row>
    <row r="221" spans="1:65" s="12" customFormat="1" ht="25.9" customHeight="1">
      <c r="B221" s="158"/>
      <c r="C221" s="159"/>
      <c r="D221" s="160" t="s">
        <v>71</v>
      </c>
      <c r="E221" s="161" t="s">
        <v>391</v>
      </c>
      <c r="F221" s="161" t="s">
        <v>392</v>
      </c>
      <c r="G221" s="159"/>
      <c r="H221" s="159"/>
      <c r="I221" s="162"/>
      <c r="J221" s="163">
        <f>BK221</f>
        <v>0</v>
      </c>
      <c r="K221" s="159"/>
      <c r="L221" s="164"/>
      <c r="M221" s="165"/>
      <c r="N221" s="166"/>
      <c r="O221" s="166"/>
      <c r="P221" s="167">
        <f>P222+P225+P228</f>
        <v>0</v>
      </c>
      <c r="Q221" s="166"/>
      <c r="R221" s="167">
        <f>R222+R225+R228</f>
        <v>0</v>
      </c>
      <c r="S221" s="166"/>
      <c r="T221" s="168">
        <f>T222+T225+T228</f>
        <v>0</v>
      </c>
      <c r="AR221" s="169" t="s">
        <v>164</v>
      </c>
      <c r="AT221" s="170" t="s">
        <v>71</v>
      </c>
      <c r="AU221" s="170" t="s">
        <v>72</v>
      </c>
      <c r="AY221" s="169" t="s">
        <v>130</v>
      </c>
      <c r="BK221" s="171">
        <f>BK222+BK225+BK228</f>
        <v>0</v>
      </c>
    </row>
    <row r="222" spans="1:65" s="12" customFormat="1" ht="22.9" customHeight="1">
      <c r="B222" s="158"/>
      <c r="C222" s="159"/>
      <c r="D222" s="160" t="s">
        <v>71</v>
      </c>
      <c r="E222" s="172" t="s">
        <v>393</v>
      </c>
      <c r="F222" s="172" t="s">
        <v>394</v>
      </c>
      <c r="G222" s="159"/>
      <c r="H222" s="159"/>
      <c r="I222" s="162"/>
      <c r="J222" s="173">
        <f>BK222</f>
        <v>0</v>
      </c>
      <c r="K222" s="159"/>
      <c r="L222" s="164"/>
      <c r="M222" s="165"/>
      <c r="N222" s="166"/>
      <c r="O222" s="166"/>
      <c r="P222" s="167">
        <f>SUM(P223:P224)</f>
        <v>0</v>
      </c>
      <c r="Q222" s="166"/>
      <c r="R222" s="167">
        <f>SUM(R223:R224)</f>
        <v>0</v>
      </c>
      <c r="S222" s="166"/>
      <c r="T222" s="168">
        <f>SUM(T223:T224)</f>
        <v>0</v>
      </c>
      <c r="AR222" s="169" t="s">
        <v>164</v>
      </c>
      <c r="AT222" s="170" t="s">
        <v>71</v>
      </c>
      <c r="AU222" s="170" t="s">
        <v>80</v>
      </c>
      <c r="AY222" s="169" t="s">
        <v>130</v>
      </c>
      <c r="BK222" s="171">
        <f>SUM(BK223:BK224)</f>
        <v>0</v>
      </c>
    </row>
    <row r="223" spans="1:65" s="2" customFormat="1" ht="16.5" customHeight="1">
      <c r="A223" s="35"/>
      <c r="B223" s="36"/>
      <c r="C223" s="174" t="s">
        <v>395</v>
      </c>
      <c r="D223" s="174" t="s">
        <v>133</v>
      </c>
      <c r="E223" s="175" t="s">
        <v>396</v>
      </c>
      <c r="F223" s="176" t="s">
        <v>394</v>
      </c>
      <c r="G223" s="177" t="s">
        <v>397</v>
      </c>
      <c r="H223" s="225"/>
      <c r="I223" s="179"/>
      <c r="J223" s="180">
        <f>ROUND(I223*H223,2)</f>
        <v>0</v>
      </c>
      <c r="K223" s="176" t="s">
        <v>137</v>
      </c>
      <c r="L223" s="40"/>
      <c r="M223" s="181" t="s">
        <v>19</v>
      </c>
      <c r="N223" s="182" t="s">
        <v>43</v>
      </c>
      <c r="O223" s="65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5" t="s">
        <v>398</v>
      </c>
      <c r="AT223" s="185" t="s">
        <v>133</v>
      </c>
      <c r="AU223" s="185" t="s">
        <v>82</v>
      </c>
      <c r="AY223" s="18" t="s">
        <v>130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18" t="s">
        <v>80</v>
      </c>
      <c r="BK223" s="186">
        <f>ROUND(I223*H223,2)</f>
        <v>0</v>
      </c>
      <c r="BL223" s="18" t="s">
        <v>398</v>
      </c>
      <c r="BM223" s="185" t="s">
        <v>399</v>
      </c>
    </row>
    <row r="224" spans="1:65" s="2" customFormat="1">
      <c r="A224" s="35"/>
      <c r="B224" s="36"/>
      <c r="C224" s="37"/>
      <c r="D224" s="187" t="s">
        <v>140</v>
      </c>
      <c r="E224" s="37"/>
      <c r="F224" s="188" t="s">
        <v>400</v>
      </c>
      <c r="G224" s="37"/>
      <c r="H224" s="37"/>
      <c r="I224" s="189"/>
      <c r="J224" s="37"/>
      <c r="K224" s="37"/>
      <c r="L224" s="40"/>
      <c r="M224" s="190"/>
      <c r="N224" s="191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140</v>
      </c>
      <c r="AU224" s="18" t="s">
        <v>82</v>
      </c>
    </row>
    <row r="225" spans="1:65" s="12" customFormat="1" ht="22.9" customHeight="1">
      <c r="B225" s="158"/>
      <c r="C225" s="159"/>
      <c r="D225" s="160" t="s">
        <v>71</v>
      </c>
      <c r="E225" s="172" t="s">
        <v>401</v>
      </c>
      <c r="F225" s="172" t="s">
        <v>402</v>
      </c>
      <c r="G225" s="159"/>
      <c r="H225" s="159"/>
      <c r="I225" s="162"/>
      <c r="J225" s="173">
        <f>BK225</f>
        <v>0</v>
      </c>
      <c r="K225" s="159"/>
      <c r="L225" s="164"/>
      <c r="M225" s="165"/>
      <c r="N225" s="166"/>
      <c r="O225" s="166"/>
      <c r="P225" s="167">
        <f>SUM(P226:P227)</f>
        <v>0</v>
      </c>
      <c r="Q225" s="166"/>
      <c r="R225" s="167">
        <f>SUM(R226:R227)</f>
        <v>0</v>
      </c>
      <c r="S225" s="166"/>
      <c r="T225" s="168">
        <f>SUM(T226:T227)</f>
        <v>0</v>
      </c>
      <c r="AR225" s="169" t="s">
        <v>164</v>
      </c>
      <c r="AT225" s="170" t="s">
        <v>71</v>
      </c>
      <c r="AU225" s="170" t="s">
        <v>80</v>
      </c>
      <c r="AY225" s="169" t="s">
        <v>130</v>
      </c>
      <c r="BK225" s="171">
        <f>SUM(BK226:BK227)</f>
        <v>0</v>
      </c>
    </row>
    <row r="226" spans="1:65" s="2" customFormat="1" ht="16.5" customHeight="1">
      <c r="A226" s="35"/>
      <c r="B226" s="36"/>
      <c r="C226" s="174" t="s">
        <v>403</v>
      </c>
      <c r="D226" s="174" t="s">
        <v>133</v>
      </c>
      <c r="E226" s="175" t="s">
        <v>404</v>
      </c>
      <c r="F226" s="176" t="s">
        <v>402</v>
      </c>
      <c r="G226" s="177" t="s">
        <v>397</v>
      </c>
      <c r="H226" s="225"/>
      <c r="I226" s="179"/>
      <c r="J226" s="180">
        <f>ROUND(I226*H226,2)</f>
        <v>0</v>
      </c>
      <c r="K226" s="176" t="s">
        <v>137</v>
      </c>
      <c r="L226" s="40"/>
      <c r="M226" s="181" t="s">
        <v>19</v>
      </c>
      <c r="N226" s="182" t="s">
        <v>43</v>
      </c>
      <c r="O226" s="65"/>
      <c r="P226" s="183">
        <f>O226*H226</f>
        <v>0</v>
      </c>
      <c r="Q226" s="183">
        <v>0</v>
      </c>
      <c r="R226" s="183">
        <f>Q226*H226</f>
        <v>0</v>
      </c>
      <c r="S226" s="183">
        <v>0</v>
      </c>
      <c r="T226" s="18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398</v>
      </c>
      <c r="AT226" s="185" t="s">
        <v>133</v>
      </c>
      <c r="AU226" s="185" t="s">
        <v>82</v>
      </c>
      <c r="AY226" s="18" t="s">
        <v>130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80</v>
      </c>
      <c r="BK226" s="186">
        <f>ROUND(I226*H226,2)</f>
        <v>0</v>
      </c>
      <c r="BL226" s="18" t="s">
        <v>398</v>
      </c>
      <c r="BM226" s="185" t="s">
        <v>405</v>
      </c>
    </row>
    <row r="227" spans="1:65" s="2" customFormat="1">
      <c r="A227" s="35"/>
      <c r="B227" s="36"/>
      <c r="C227" s="37"/>
      <c r="D227" s="187" t="s">
        <v>140</v>
      </c>
      <c r="E227" s="37"/>
      <c r="F227" s="188" t="s">
        <v>406</v>
      </c>
      <c r="G227" s="37"/>
      <c r="H227" s="37"/>
      <c r="I227" s="189"/>
      <c r="J227" s="37"/>
      <c r="K227" s="37"/>
      <c r="L227" s="40"/>
      <c r="M227" s="190"/>
      <c r="N227" s="191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140</v>
      </c>
      <c r="AU227" s="18" t="s">
        <v>82</v>
      </c>
    </row>
    <row r="228" spans="1:65" s="12" customFormat="1" ht="22.9" customHeight="1">
      <c r="B228" s="158"/>
      <c r="C228" s="159"/>
      <c r="D228" s="160" t="s">
        <v>71</v>
      </c>
      <c r="E228" s="172" t="s">
        <v>407</v>
      </c>
      <c r="F228" s="172" t="s">
        <v>408</v>
      </c>
      <c r="G228" s="159"/>
      <c r="H228" s="159"/>
      <c r="I228" s="162"/>
      <c r="J228" s="173">
        <f>BK228</f>
        <v>0</v>
      </c>
      <c r="K228" s="159"/>
      <c r="L228" s="164"/>
      <c r="M228" s="165"/>
      <c r="N228" s="166"/>
      <c r="O228" s="166"/>
      <c r="P228" s="167">
        <f>SUM(P229:P230)</f>
        <v>0</v>
      </c>
      <c r="Q228" s="166"/>
      <c r="R228" s="167">
        <f>SUM(R229:R230)</f>
        <v>0</v>
      </c>
      <c r="S228" s="166"/>
      <c r="T228" s="168">
        <f>SUM(T229:T230)</f>
        <v>0</v>
      </c>
      <c r="AR228" s="169" t="s">
        <v>164</v>
      </c>
      <c r="AT228" s="170" t="s">
        <v>71</v>
      </c>
      <c r="AU228" s="170" t="s">
        <v>80</v>
      </c>
      <c r="AY228" s="169" t="s">
        <v>130</v>
      </c>
      <c r="BK228" s="171">
        <f>SUM(BK229:BK230)</f>
        <v>0</v>
      </c>
    </row>
    <row r="229" spans="1:65" s="2" customFormat="1" ht="16.5" customHeight="1">
      <c r="A229" s="35"/>
      <c r="B229" s="36"/>
      <c r="C229" s="174" t="s">
        <v>409</v>
      </c>
      <c r="D229" s="174" t="s">
        <v>133</v>
      </c>
      <c r="E229" s="175" t="s">
        <v>410</v>
      </c>
      <c r="F229" s="176" t="s">
        <v>408</v>
      </c>
      <c r="G229" s="177" t="s">
        <v>397</v>
      </c>
      <c r="H229" s="225"/>
      <c r="I229" s="179"/>
      <c r="J229" s="180">
        <f>ROUND(I229*H229,2)</f>
        <v>0</v>
      </c>
      <c r="K229" s="176" t="s">
        <v>137</v>
      </c>
      <c r="L229" s="40"/>
      <c r="M229" s="181" t="s">
        <v>19</v>
      </c>
      <c r="N229" s="182" t="s">
        <v>43</v>
      </c>
      <c r="O229" s="65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398</v>
      </c>
      <c r="AT229" s="185" t="s">
        <v>133</v>
      </c>
      <c r="AU229" s="185" t="s">
        <v>82</v>
      </c>
      <c r="AY229" s="18" t="s">
        <v>130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80</v>
      </c>
      <c r="BK229" s="186">
        <f>ROUND(I229*H229,2)</f>
        <v>0</v>
      </c>
      <c r="BL229" s="18" t="s">
        <v>398</v>
      </c>
      <c r="BM229" s="185" t="s">
        <v>411</v>
      </c>
    </row>
    <row r="230" spans="1:65" s="2" customFormat="1">
      <c r="A230" s="35"/>
      <c r="B230" s="36"/>
      <c r="C230" s="37"/>
      <c r="D230" s="187" t="s">
        <v>140</v>
      </c>
      <c r="E230" s="37"/>
      <c r="F230" s="188" t="s">
        <v>412</v>
      </c>
      <c r="G230" s="37"/>
      <c r="H230" s="37"/>
      <c r="I230" s="189"/>
      <c r="J230" s="37"/>
      <c r="K230" s="37"/>
      <c r="L230" s="40"/>
      <c r="M230" s="226"/>
      <c r="N230" s="227"/>
      <c r="O230" s="228"/>
      <c r="P230" s="228"/>
      <c r="Q230" s="228"/>
      <c r="R230" s="228"/>
      <c r="S230" s="228"/>
      <c r="T230" s="22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140</v>
      </c>
      <c r="AU230" s="18" t="s">
        <v>82</v>
      </c>
    </row>
    <row r="231" spans="1:65" s="2" customFormat="1" ht="6.95" customHeight="1">
      <c r="A231" s="35"/>
      <c r="B231" s="48"/>
      <c r="C231" s="49"/>
      <c r="D231" s="49"/>
      <c r="E231" s="49"/>
      <c r="F231" s="49"/>
      <c r="G231" s="49"/>
      <c r="H231" s="49"/>
      <c r="I231" s="49"/>
      <c r="J231" s="49"/>
      <c r="K231" s="49"/>
      <c r="L231" s="40"/>
      <c r="M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</row>
  </sheetData>
  <sheetProtection algorithmName="SHA-512" hashValue="Ba4RTPh7ofu4ZmWcHwh33WTXxR59bitu+6DjmfOvj80V+V/1f/tIcKaqvmkbf2pRMRfmbi0VamNcB/IsderxvQ==" saltValue="XweeM6QQsLohZ8zEUsM53thPpuOdkMzUhCahyS0BSYrEwICb0GQemxO2dKYkRoEM2+Ab4Bu8OqamgZZUl50bVw==" spinCount="100000" sheet="1" objects="1" scenarios="1" formatColumns="0" formatRows="0" autoFilter="0"/>
  <autoFilter ref="C94:K230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99" r:id="rId1"/>
    <hyperlink ref="F103" r:id="rId2"/>
    <hyperlink ref="F106" r:id="rId3"/>
    <hyperlink ref="F109" r:id="rId4"/>
    <hyperlink ref="F114" r:id="rId5"/>
    <hyperlink ref="F118" r:id="rId6"/>
    <hyperlink ref="F120" r:id="rId7"/>
    <hyperlink ref="F123" r:id="rId8"/>
    <hyperlink ref="F126" r:id="rId9"/>
    <hyperlink ref="F128" r:id="rId10"/>
    <hyperlink ref="F131" r:id="rId11"/>
    <hyperlink ref="F134" r:id="rId12"/>
    <hyperlink ref="F138" r:id="rId13"/>
    <hyperlink ref="F140" r:id="rId14"/>
    <hyperlink ref="F142" r:id="rId15"/>
    <hyperlink ref="F145" r:id="rId16"/>
    <hyperlink ref="F148" r:id="rId17"/>
    <hyperlink ref="F152" r:id="rId18"/>
    <hyperlink ref="F155" r:id="rId19"/>
    <hyperlink ref="F158" r:id="rId20"/>
    <hyperlink ref="F161" r:id="rId21"/>
    <hyperlink ref="F164" r:id="rId22"/>
    <hyperlink ref="F179" r:id="rId23"/>
    <hyperlink ref="F190" r:id="rId24"/>
    <hyperlink ref="F193" r:id="rId25"/>
    <hyperlink ref="F198" r:id="rId26"/>
    <hyperlink ref="F201" r:id="rId27"/>
    <hyperlink ref="F204" r:id="rId28"/>
    <hyperlink ref="F207" r:id="rId29"/>
    <hyperlink ref="F211" r:id="rId30"/>
    <hyperlink ref="F216" r:id="rId31"/>
    <hyperlink ref="F224" r:id="rId32"/>
    <hyperlink ref="F227" r:id="rId33"/>
    <hyperlink ref="F230" r:id="rId34"/>
  </hyperlinks>
  <pageMargins left="0.39374999999999999" right="0.39374999999999999" top="0.39374999999999999" bottom="0.39374999999999999" header="0" footer="0"/>
  <pageSetup paperSize="9" scale="84" fitToHeight="100" orientation="landscape" blackAndWhite="1" r:id="rId35"/>
  <headerFooter>
    <oddFooter>&amp;CStrana &amp;P z &amp;N</oddFooter>
  </headerFooter>
  <drawing r:id="rId3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18" t="s">
        <v>85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92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6" t="str">
        <f>'Rekapitulace stavby'!K6</f>
        <v>Výměna výtahů V2 a V3 v objektu Českého rozhlasu</v>
      </c>
      <c r="F7" s="367"/>
      <c r="G7" s="367"/>
      <c r="H7" s="367"/>
      <c r="L7" s="21"/>
    </row>
    <row r="8" spans="1:46" s="2" customFormat="1" ht="12" customHeight="1">
      <c r="A8" s="35"/>
      <c r="B8" s="40"/>
      <c r="C8" s="35"/>
      <c r="D8" s="106" t="s">
        <v>93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8" t="s">
        <v>413</v>
      </c>
      <c r="F9" s="369"/>
      <c r="G9" s="369"/>
      <c r="H9" s="369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15. 12. 2024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0" t="str">
        <f>'Rekapitulace stavby'!E14</f>
        <v>Vyplň údaj</v>
      </c>
      <c r="F18" s="371"/>
      <c r="G18" s="371"/>
      <c r="H18" s="371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2" t="s">
        <v>19</v>
      </c>
      <c r="F27" s="372"/>
      <c r="G27" s="372"/>
      <c r="H27" s="372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ROUND((SUM(BE82:BE109)),  2)</f>
        <v>0</v>
      </c>
      <c r="G33" s="35"/>
      <c r="H33" s="35"/>
      <c r="I33" s="119">
        <v>0.21</v>
      </c>
      <c r="J33" s="118">
        <f>ROUND(((SUM(BE82:BE109))*I33),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ROUND((SUM(BF82:BF109)),  2)</f>
        <v>0</v>
      </c>
      <c r="G34" s="35"/>
      <c r="H34" s="35"/>
      <c r="I34" s="119">
        <v>0.12</v>
      </c>
      <c r="J34" s="118">
        <f>ROUND(((SUM(BF82:BF109))*I34),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ROUND((SUM(BG82:BG109)),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ROUND((SUM(BH82:BH109)),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ROUND((SUM(BI82:BI109)),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95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4" t="str">
        <f>E7</f>
        <v>Výměna výtahů V2 a V3 v objektu Českého rozhlasu</v>
      </c>
      <c r="F48" s="365"/>
      <c r="G48" s="365"/>
      <c r="H48" s="36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93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2" t="str">
        <f>E9</f>
        <v>02 - Výtah V2 a V3</v>
      </c>
      <c r="F50" s="363"/>
      <c r="G50" s="363"/>
      <c r="H50" s="36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Římská 385/13, Praha 2</v>
      </c>
      <c r="G52" s="37"/>
      <c r="H52" s="37"/>
      <c r="I52" s="30" t="s">
        <v>23</v>
      </c>
      <c r="J52" s="60" t="str">
        <f>IF(J12="","",J12)</f>
        <v>15. 12. 2024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Český rozhlas Vinohradská 1409/12, Praha 2</v>
      </c>
      <c r="G54" s="37"/>
      <c r="H54" s="37"/>
      <c r="I54" s="30" t="s">
        <v>31</v>
      </c>
      <c r="J54" s="33" t="str">
        <f>E21</f>
        <v>Ing. Jaroslav Borovička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Milan Dušek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96</v>
      </c>
      <c r="D57" s="132"/>
      <c r="E57" s="132"/>
      <c r="F57" s="132"/>
      <c r="G57" s="132"/>
      <c r="H57" s="132"/>
      <c r="I57" s="132"/>
      <c r="J57" s="133" t="s">
        <v>97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98</v>
      </c>
    </row>
    <row r="60" spans="1:47" s="9" customFormat="1" ht="24.95" customHeight="1">
      <c r="B60" s="135"/>
      <c r="C60" s="136"/>
      <c r="D60" s="137" t="s">
        <v>414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415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416</v>
      </c>
      <c r="E62" s="144"/>
      <c r="F62" s="144"/>
      <c r="G62" s="144"/>
      <c r="H62" s="144"/>
      <c r="I62" s="144"/>
      <c r="J62" s="145">
        <f>J97</f>
        <v>0</v>
      </c>
      <c r="K62" s="142"/>
      <c r="L62" s="146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115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64" t="str">
        <f>E7</f>
        <v>Výměna výtahů V2 a V3 v objektu Českého rozhlasu</v>
      </c>
      <c r="F72" s="365"/>
      <c r="G72" s="365"/>
      <c r="H72" s="365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93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52" t="str">
        <f>E9</f>
        <v>02 - Výtah V2 a V3</v>
      </c>
      <c r="F74" s="363"/>
      <c r="G74" s="363"/>
      <c r="H74" s="363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>Římská 385/13, Praha 2</v>
      </c>
      <c r="G76" s="37"/>
      <c r="H76" s="37"/>
      <c r="I76" s="30" t="s">
        <v>23</v>
      </c>
      <c r="J76" s="60" t="str">
        <f>IF(J12="","",J12)</f>
        <v>15. 12. 2024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30" t="s">
        <v>25</v>
      </c>
      <c r="D78" s="37"/>
      <c r="E78" s="37"/>
      <c r="F78" s="28" t="str">
        <f>E15</f>
        <v>Český rozhlas Vinohradská 1409/12, Praha 2</v>
      </c>
      <c r="G78" s="37"/>
      <c r="H78" s="37"/>
      <c r="I78" s="30" t="s">
        <v>31</v>
      </c>
      <c r="J78" s="33" t="str">
        <f>E21</f>
        <v>Ing. Jaroslav Borovička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>Ing. Milan Dušek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116</v>
      </c>
      <c r="D81" s="150" t="s">
        <v>57</v>
      </c>
      <c r="E81" s="150" t="s">
        <v>53</v>
      </c>
      <c r="F81" s="150" t="s">
        <v>54</v>
      </c>
      <c r="G81" s="150" t="s">
        <v>117</v>
      </c>
      <c r="H81" s="150" t="s">
        <v>118</v>
      </c>
      <c r="I81" s="150" t="s">
        <v>119</v>
      </c>
      <c r="J81" s="150" t="s">
        <v>97</v>
      </c>
      <c r="K81" s="151" t="s">
        <v>120</v>
      </c>
      <c r="L81" s="152"/>
      <c r="M81" s="69" t="s">
        <v>19</v>
      </c>
      <c r="N81" s="70" t="s">
        <v>42</v>
      </c>
      <c r="O81" s="70" t="s">
        <v>121</v>
      </c>
      <c r="P81" s="70" t="s">
        <v>122</v>
      </c>
      <c r="Q81" s="70" t="s">
        <v>123</v>
      </c>
      <c r="R81" s="70" t="s">
        <v>124</v>
      </c>
      <c r="S81" s="70" t="s">
        <v>125</v>
      </c>
      <c r="T81" s="71" t="s">
        <v>126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127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</f>
        <v>0</v>
      </c>
      <c r="Q82" s="73"/>
      <c r="R82" s="155">
        <f>R83</f>
        <v>0</v>
      </c>
      <c r="S82" s="73"/>
      <c r="T82" s="156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71</v>
      </c>
      <c r="AU82" s="18" t="s">
        <v>98</v>
      </c>
      <c r="BK82" s="157">
        <f>BK83</f>
        <v>0</v>
      </c>
    </row>
    <row r="83" spans="1:65" s="12" customFormat="1" ht="25.9" customHeight="1">
      <c r="B83" s="158"/>
      <c r="C83" s="159"/>
      <c r="D83" s="160" t="s">
        <v>71</v>
      </c>
      <c r="E83" s="161" t="s">
        <v>250</v>
      </c>
      <c r="F83" s="161" t="s">
        <v>417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P84+P97</f>
        <v>0</v>
      </c>
      <c r="Q83" s="166"/>
      <c r="R83" s="167">
        <f>R84+R97</f>
        <v>0</v>
      </c>
      <c r="S83" s="166"/>
      <c r="T83" s="168">
        <f>T84+T97</f>
        <v>0</v>
      </c>
      <c r="AR83" s="169" t="s">
        <v>131</v>
      </c>
      <c r="AT83" s="170" t="s">
        <v>71</v>
      </c>
      <c r="AU83" s="170" t="s">
        <v>72</v>
      </c>
      <c r="AY83" s="169" t="s">
        <v>130</v>
      </c>
      <c r="BK83" s="171">
        <f>BK84+BK97</f>
        <v>0</v>
      </c>
    </row>
    <row r="84" spans="1:65" s="12" customFormat="1" ht="22.9" customHeight="1">
      <c r="B84" s="158"/>
      <c r="C84" s="159"/>
      <c r="D84" s="160" t="s">
        <v>71</v>
      </c>
      <c r="E84" s="172" t="s">
        <v>418</v>
      </c>
      <c r="F84" s="172" t="s">
        <v>419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SUM(P85:P96)</f>
        <v>0</v>
      </c>
      <c r="Q84" s="166"/>
      <c r="R84" s="167">
        <f>SUM(R85:R96)</f>
        <v>0</v>
      </c>
      <c r="S84" s="166"/>
      <c r="T84" s="168">
        <f>SUM(T85:T96)</f>
        <v>0</v>
      </c>
      <c r="AR84" s="169" t="s">
        <v>131</v>
      </c>
      <c r="AT84" s="170" t="s">
        <v>71</v>
      </c>
      <c r="AU84" s="170" t="s">
        <v>80</v>
      </c>
      <c r="AY84" s="169" t="s">
        <v>130</v>
      </c>
      <c r="BK84" s="171">
        <f>SUM(BK85:BK96)</f>
        <v>0</v>
      </c>
    </row>
    <row r="85" spans="1:65" s="2" customFormat="1" ht="16.5" customHeight="1">
      <c r="A85" s="35"/>
      <c r="B85" s="36"/>
      <c r="C85" s="174" t="s">
        <v>80</v>
      </c>
      <c r="D85" s="174" t="s">
        <v>133</v>
      </c>
      <c r="E85" s="175" t="s">
        <v>420</v>
      </c>
      <c r="F85" s="176" t="s">
        <v>421</v>
      </c>
      <c r="G85" s="177" t="s">
        <v>422</v>
      </c>
      <c r="H85" s="178">
        <v>1</v>
      </c>
      <c r="I85" s="179"/>
      <c r="J85" s="180">
        <f t="shared" ref="J85:J96" si="0">ROUND(I85*H85,2)</f>
        <v>0</v>
      </c>
      <c r="K85" s="176" t="s">
        <v>19</v>
      </c>
      <c r="L85" s="40"/>
      <c r="M85" s="181" t="s">
        <v>19</v>
      </c>
      <c r="N85" s="182" t="s">
        <v>43</v>
      </c>
      <c r="O85" s="65"/>
      <c r="P85" s="183">
        <f t="shared" ref="P85:P96" si="1">O85*H85</f>
        <v>0</v>
      </c>
      <c r="Q85" s="183">
        <v>0</v>
      </c>
      <c r="R85" s="183">
        <f t="shared" ref="R85:R96" si="2">Q85*H85</f>
        <v>0</v>
      </c>
      <c r="S85" s="183">
        <v>0</v>
      </c>
      <c r="T85" s="184">
        <f t="shared" ref="T85:T96" si="3"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423</v>
      </c>
      <c r="AT85" s="185" t="s">
        <v>133</v>
      </c>
      <c r="AU85" s="185" t="s">
        <v>82</v>
      </c>
      <c r="AY85" s="18" t="s">
        <v>130</v>
      </c>
      <c r="BE85" s="186">
        <f t="shared" ref="BE85:BE96" si="4">IF(N85="základní",J85,0)</f>
        <v>0</v>
      </c>
      <c r="BF85" s="186">
        <f t="shared" ref="BF85:BF96" si="5">IF(N85="snížená",J85,0)</f>
        <v>0</v>
      </c>
      <c r="BG85" s="186">
        <f t="shared" ref="BG85:BG96" si="6">IF(N85="zákl. přenesená",J85,0)</f>
        <v>0</v>
      </c>
      <c r="BH85" s="186">
        <f t="shared" ref="BH85:BH96" si="7">IF(N85="sníž. přenesená",J85,0)</f>
        <v>0</v>
      </c>
      <c r="BI85" s="186">
        <f t="shared" ref="BI85:BI96" si="8">IF(N85="nulová",J85,0)</f>
        <v>0</v>
      </c>
      <c r="BJ85" s="18" t="s">
        <v>80</v>
      </c>
      <c r="BK85" s="186">
        <f t="shared" ref="BK85:BK96" si="9">ROUND(I85*H85,2)</f>
        <v>0</v>
      </c>
      <c r="BL85" s="18" t="s">
        <v>423</v>
      </c>
      <c r="BM85" s="185" t="s">
        <v>424</v>
      </c>
    </row>
    <row r="86" spans="1:65" s="2" customFormat="1" ht="16.5" customHeight="1">
      <c r="A86" s="35"/>
      <c r="B86" s="36"/>
      <c r="C86" s="174" t="s">
        <v>82</v>
      </c>
      <c r="D86" s="174" t="s">
        <v>133</v>
      </c>
      <c r="E86" s="175" t="s">
        <v>425</v>
      </c>
      <c r="F86" s="176" t="s">
        <v>426</v>
      </c>
      <c r="G86" s="177" t="s">
        <v>422</v>
      </c>
      <c r="H86" s="178">
        <v>1</v>
      </c>
      <c r="I86" s="179"/>
      <c r="J86" s="180">
        <f t="shared" si="0"/>
        <v>0</v>
      </c>
      <c r="K86" s="176" t="s">
        <v>19</v>
      </c>
      <c r="L86" s="40"/>
      <c r="M86" s="181" t="s">
        <v>19</v>
      </c>
      <c r="N86" s="182" t="s">
        <v>43</v>
      </c>
      <c r="O86" s="65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423</v>
      </c>
      <c r="AT86" s="185" t="s">
        <v>133</v>
      </c>
      <c r="AU86" s="185" t="s">
        <v>82</v>
      </c>
      <c r="AY86" s="18" t="s">
        <v>130</v>
      </c>
      <c r="BE86" s="186">
        <f t="shared" si="4"/>
        <v>0</v>
      </c>
      <c r="BF86" s="186">
        <f t="shared" si="5"/>
        <v>0</v>
      </c>
      <c r="BG86" s="186">
        <f t="shared" si="6"/>
        <v>0</v>
      </c>
      <c r="BH86" s="186">
        <f t="shared" si="7"/>
        <v>0</v>
      </c>
      <c r="BI86" s="186">
        <f t="shared" si="8"/>
        <v>0</v>
      </c>
      <c r="BJ86" s="18" t="s">
        <v>80</v>
      </c>
      <c r="BK86" s="186">
        <f t="shared" si="9"/>
        <v>0</v>
      </c>
      <c r="BL86" s="18" t="s">
        <v>423</v>
      </c>
      <c r="BM86" s="185" t="s">
        <v>427</v>
      </c>
    </row>
    <row r="87" spans="1:65" s="2" customFormat="1" ht="16.5" customHeight="1">
      <c r="A87" s="35"/>
      <c r="B87" s="36"/>
      <c r="C87" s="174" t="s">
        <v>131</v>
      </c>
      <c r="D87" s="174" t="s">
        <v>133</v>
      </c>
      <c r="E87" s="175" t="s">
        <v>428</v>
      </c>
      <c r="F87" s="176" t="s">
        <v>429</v>
      </c>
      <c r="G87" s="177" t="s">
        <v>422</v>
      </c>
      <c r="H87" s="178">
        <v>1</v>
      </c>
      <c r="I87" s="179"/>
      <c r="J87" s="180">
        <f t="shared" si="0"/>
        <v>0</v>
      </c>
      <c r="K87" s="176" t="s">
        <v>19</v>
      </c>
      <c r="L87" s="40"/>
      <c r="M87" s="181" t="s">
        <v>19</v>
      </c>
      <c r="N87" s="182" t="s">
        <v>43</v>
      </c>
      <c r="O87" s="65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423</v>
      </c>
      <c r="AT87" s="185" t="s">
        <v>133</v>
      </c>
      <c r="AU87" s="185" t="s">
        <v>82</v>
      </c>
      <c r="AY87" s="18" t="s">
        <v>130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80</v>
      </c>
      <c r="BK87" s="186">
        <f t="shared" si="9"/>
        <v>0</v>
      </c>
      <c r="BL87" s="18" t="s">
        <v>423</v>
      </c>
      <c r="BM87" s="185" t="s">
        <v>430</v>
      </c>
    </row>
    <row r="88" spans="1:65" s="2" customFormat="1" ht="16.5" customHeight="1">
      <c r="A88" s="35"/>
      <c r="B88" s="36"/>
      <c r="C88" s="174" t="s">
        <v>138</v>
      </c>
      <c r="D88" s="174" t="s">
        <v>133</v>
      </c>
      <c r="E88" s="175" t="s">
        <v>431</v>
      </c>
      <c r="F88" s="176" t="s">
        <v>432</v>
      </c>
      <c r="G88" s="177" t="s">
        <v>422</v>
      </c>
      <c r="H88" s="178">
        <v>1</v>
      </c>
      <c r="I88" s="179"/>
      <c r="J88" s="180">
        <f t="shared" si="0"/>
        <v>0</v>
      </c>
      <c r="K88" s="176" t="s">
        <v>19</v>
      </c>
      <c r="L88" s="40"/>
      <c r="M88" s="181" t="s">
        <v>19</v>
      </c>
      <c r="N88" s="182" t="s">
        <v>43</v>
      </c>
      <c r="O88" s="65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423</v>
      </c>
      <c r="AT88" s="185" t="s">
        <v>133</v>
      </c>
      <c r="AU88" s="185" t="s">
        <v>82</v>
      </c>
      <c r="AY88" s="18" t="s">
        <v>130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80</v>
      </c>
      <c r="BK88" s="186">
        <f t="shared" si="9"/>
        <v>0</v>
      </c>
      <c r="BL88" s="18" t="s">
        <v>423</v>
      </c>
      <c r="BM88" s="185" t="s">
        <v>433</v>
      </c>
    </row>
    <row r="89" spans="1:65" s="2" customFormat="1" ht="16.5" customHeight="1">
      <c r="A89" s="35"/>
      <c r="B89" s="36"/>
      <c r="C89" s="174" t="s">
        <v>164</v>
      </c>
      <c r="D89" s="174" t="s">
        <v>133</v>
      </c>
      <c r="E89" s="175" t="s">
        <v>434</v>
      </c>
      <c r="F89" s="176" t="s">
        <v>435</v>
      </c>
      <c r="G89" s="177" t="s">
        <v>422</v>
      </c>
      <c r="H89" s="178">
        <v>1</v>
      </c>
      <c r="I89" s="179"/>
      <c r="J89" s="180">
        <f t="shared" si="0"/>
        <v>0</v>
      </c>
      <c r="K89" s="176" t="s">
        <v>19</v>
      </c>
      <c r="L89" s="40"/>
      <c r="M89" s="181" t="s">
        <v>19</v>
      </c>
      <c r="N89" s="182" t="s">
        <v>43</v>
      </c>
      <c r="O89" s="65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423</v>
      </c>
      <c r="AT89" s="185" t="s">
        <v>133</v>
      </c>
      <c r="AU89" s="185" t="s">
        <v>82</v>
      </c>
      <c r="AY89" s="18" t="s">
        <v>130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80</v>
      </c>
      <c r="BK89" s="186">
        <f t="shared" si="9"/>
        <v>0</v>
      </c>
      <c r="BL89" s="18" t="s">
        <v>423</v>
      </c>
      <c r="BM89" s="185" t="s">
        <v>436</v>
      </c>
    </row>
    <row r="90" spans="1:65" s="2" customFormat="1" ht="16.5" customHeight="1">
      <c r="A90" s="35"/>
      <c r="B90" s="36"/>
      <c r="C90" s="174" t="s">
        <v>144</v>
      </c>
      <c r="D90" s="174" t="s">
        <v>133</v>
      </c>
      <c r="E90" s="175" t="s">
        <v>437</v>
      </c>
      <c r="F90" s="176" t="s">
        <v>438</v>
      </c>
      <c r="G90" s="177" t="s">
        <v>422</v>
      </c>
      <c r="H90" s="178">
        <v>1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43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423</v>
      </c>
      <c r="AT90" s="185" t="s">
        <v>133</v>
      </c>
      <c r="AU90" s="185" t="s">
        <v>82</v>
      </c>
      <c r="AY90" s="18" t="s">
        <v>130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80</v>
      </c>
      <c r="BK90" s="186">
        <f t="shared" si="9"/>
        <v>0</v>
      </c>
      <c r="BL90" s="18" t="s">
        <v>423</v>
      </c>
      <c r="BM90" s="185" t="s">
        <v>439</v>
      </c>
    </row>
    <row r="91" spans="1:65" s="2" customFormat="1" ht="16.5" customHeight="1">
      <c r="A91" s="35"/>
      <c r="B91" s="36"/>
      <c r="C91" s="174" t="s">
        <v>176</v>
      </c>
      <c r="D91" s="174" t="s">
        <v>133</v>
      </c>
      <c r="E91" s="175" t="s">
        <v>440</v>
      </c>
      <c r="F91" s="176" t="s">
        <v>441</v>
      </c>
      <c r="G91" s="177" t="s">
        <v>422</v>
      </c>
      <c r="H91" s="178">
        <v>1</v>
      </c>
      <c r="I91" s="179"/>
      <c r="J91" s="180">
        <f t="shared" si="0"/>
        <v>0</v>
      </c>
      <c r="K91" s="176" t="s">
        <v>19</v>
      </c>
      <c r="L91" s="40"/>
      <c r="M91" s="181" t="s">
        <v>19</v>
      </c>
      <c r="N91" s="182" t="s">
        <v>43</v>
      </c>
      <c r="O91" s="65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423</v>
      </c>
      <c r="AT91" s="185" t="s">
        <v>133</v>
      </c>
      <c r="AU91" s="185" t="s">
        <v>82</v>
      </c>
      <c r="AY91" s="18" t="s">
        <v>130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18" t="s">
        <v>80</v>
      </c>
      <c r="BK91" s="186">
        <f t="shared" si="9"/>
        <v>0</v>
      </c>
      <c r="BL91" s="18" t="s">
        <v>423</v>
      </c>
      <c r="BM91" s="185" t="s">
        <v>442</v>
      </c>
    </row>
    <row r="92" spans="1:65" s="2" customFormat="1" ht="24.95" customHeight="1">
      <c r="A92" s="35"/>
      <c r="B92" s="36"/>
      <c r="C92" s="174" t="s">
        <v>182</v>
      </c>
      <c r="D92" s="174" t="s">
        <v>133</v>
      </c>
      <c r="E92" s="175" t="s">
        <v>443</v>
      </c>
      <c r="F92" s="176" t="s">
        <v>444</v>
      </c>
      <c r="G92" s="177" t="s">
        <v>422</v>
      </c>
      <c r="H92" s="178">
        <v>1</v>
      </c>
      <c r="I92" s="179"/>
      <c r="J92" s="180">
        <f t="shared" si="0"/>
        <v>0</v>
      </c>
      <c r="K92" s="176" t="s">
        <v>19</v>
      </c>
      <c r="L92" s="40"/>
      <c r="M92" s="181" t="s">
        <v>19</v>
      </c>
      <c r="N92" s="182" t="s">
        <v>43</v>
      </c>
      <c r="O92" s="65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423</v>
      </c>
      <c r="AT92" s="185" t="s">
        <v>133</v>
      </c>
      <c r="AU92" s="185" t="s">
        <v>82</v>
      </c>
      <c r="AY92" s="18" t="s">
        <v>130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18" t="s">
        <v>80</v>
      </c>
      <c r="BK92" s="186">
        <f t="shared" si="9"/>
        <v>0</v>
      </c>
      <c r="BL92" s="18" t="s">
        <v>423</v>
      </c>
      <c r="BM92" s="185" t="s">
        <v>445</v>
      </c>
    </row>
    <row r="93" spans="1:65" s="2" customFormat="1" ht="16.5" customHeight="1">
      <c r="A93" s="35"/>
      <c r="B93" s="36"/>
      <c r="C93" s="174" t="s">
        <v>170</v>
      </c>
      <c r="D93" s="174" t="s">
        <v>133</v>
      </c>
      <c r="E93" s="175" t="s">
        <v>446</v>
      </c>
      <c r="F93" s="176" t="s">
        <v>447</v>
      </c>
      <c r="G93" s="177" t="s">
        <v>422</v>
      </c>
      <c r="H93" s="178">
        <v>1</v>
      </c>
      <c r="I93" s="179"/>
      <c r="J93" s="180">
        <f t="shared" si="0"/>
        <v>0</v>
      </c>
      <c r="K93" s="176" t="s">
        <v>19</v>
      </c>
      <c r="L93" s="40"/>
      <c r="M93" s="181" t="s">
        <v>19</v>
      </c>
      <c r="N93" s="182" t="s">
        <v>43</v>
      </c>
      <c r="O93" s="65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423</v>
      </c>
      <c r="AT93" s="185" t="s">
        <v>133</v>
      </c>
      <c r="AU93" s="185" t="s">
        <v>82</v>
      </c>
      <c r="AY93" s="18" t="s">
        <v>130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18" t="s">
        <v>80</v>
      </c>
      <c r="BK93" s="186">
        <f t="shared" si="9"/>
        <v>0</v>
      </c>
      <c r="BL93" s="18" t="s">
        <v>423</v>
      </c>
      <c r="BM93" s="185" t="s">
        <v>448</v>
      </c>
    </row>
    <row r="94" spans="1:65" s="2" customFormat="1" ht="16.5" customHeight="1">
      <c r="A94" s="35"/>
      <c r="B94" s="36"/>
      <c r="C94" s="174" t="s">
        <v>192</v>
      </c>
      <c r="D94" s="174" t="s">
        <v>133</v>
      </c>
      <c r="E94" s="175" t="s">
        <v>449</v>
      </c>
      <c r="F94" s="176" t="s">
        <v>450</v>
      </c>
      <c r="G94" s="177" t="s">
        <v>422</v>
      </c>
      <c r="H94" s="178">
        <v>1</v>
      </c>
      <c r="I94" s="179"/>
      <c r="J94" s="180">
        <f t="shared" si="0"/>
        <v>0</v>
      </c>
      <c r="K94" s="176" t="s">
        <v>19</v>
      </c>
      <c r="L94" s="40"/>
      <c r="M94" s="181" t="s">
        <v>19</v>
      </c>
      <c r="N94" s="182" t="s">
        <v>43</v>
      </c>
      <c r="O94" s="65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423</v>
      </c>
      <c r="AT94" s="185" t="s">
        <v>133</v>
      </c>
      <c r="AU94" s="185" t="s">
        <v>82</v>
      </c>
      <c r="AY94" s="18" t="s">
        <v>130</v>
      </c>
      <c r="BE94" s="186">
        <f t="shared" si="4"/>
        <v>0</v>
      </c>
      <c r="BF94" s="186">
        <f t="shared" si="5"/>
        <v>0</v>
      </c>
      <c r="BG94" s="186">
        <f t="shared" si="6"/>
        <v>0</v>
      </c>
      <c r="BH94" s="186">
        <f t="shared" si="7"/>
        <v>0</v>
      </c>
      <c r="BI94" s="186">
        <f t="shared" si="8"/>
        <v>0</v>
      </c>
      <c r="BJ94" s="18" t="s">
        <v>80</v>
      </c>
      <c r="BK94" s="186">
        <f t="shared" si="9"/>
        <v>0</v>
      </c>
      <c r="BL94" s="18" t="s">
        <v>423</v>
      </c>
      <c r="BM94" s="185" t="s">
        <v>451</v>
      </c>
    </row>
    <row r="95" spans="1:65" s="2" customFormat="1" ht="16.5" customHeight="1">
      <c r="A95" s="35"/>
      <c r="B95" s="36"/>
      <c r="C95" s="174" t="s">
        <v>198</v>
      </c>
      <c r="D95" s="174" t="s">
        <v>133</v>
      </c>
      <c r="E95" s="175" t="s">
        <v>452</v>
      </c>
      <c r="F95" s="176" t="s">
        <v>453</v>
      </c>
      <c r="G95" s="177" t="s">
        <v>422</v>
      </c>
      <c r="H95" s="178">
        <v>1</v>
      </c>
      <c r="I95" s="179"/>
      <c r="J95" s="180">
        <f t="shared" si="0"/>
        <v>0</v>
      </c>
      <c r="K95" s="176" t="s">
        <v>19</v>
      </c>
      <c r="L95" s="40"/>
      <c r="M95" s="181" t="s">
        <v>19</v>
      </c>
      <c r="N95" s="182" t="s">
        <v>43</v>
      </c>
      <c r="O95" s="65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423</v>
      </c>
      <c r="AT95" s="185" t="s">
        <v>133</v>
      </c>
      <c r="AU95" s="185" t="s">
        <v>82</v>
      </c>
      <c r="AY95" s="18" t="s">
        <v>130</v>
      </c>
      <c r="BE95" s="186">
        <f t="shared" si="4"/>
        <v>0</v>
      </c>
      <c r="BF95" s="186">
        <f t="shared" si="5"/>
        <v>0</v>
      </c>
      <c r="BG95" s="186">
        <f t="shared" si="6"/>
        <v>0</v>
      </c>
      <c r="BH95" s="186">
        <f t="shared" si="7"/>
        <v>0</v>
      </c>
      <c r="BI95" s="186">
        <f t="shared" si="8"/>
        <v>0</v>
      </c>
      <c r="BJ95" s="18" t="s">
        <v>80</v>
      </c>
      <c r="BK95" s="186">
        <f t="shared" si="9"/>
        <v>0</v>
      </c>
      <c r="BL95" s="18" t="s">
        <v>423</v>
      </c>
      <c r="BM95" s="185" t="s">
        <v>454</v>
      </c>
    </row>
    <row r="96" spans="1:65" s="2" customFormat="1" ht="16.5" customHeight="1">
      <c r="A96" s="35"/>
      <c r="B96" s="36"/>
      <c r="C96" s="174" t="s">
        <v>8</v>
      </c>
      <c r="D96" s="174" t="s">
        <v>133</v>
      </c>
      <c r="E96" s="175" t="s">
        <v>455</v>
      </c>
      <c r="F96" s="176" t="s">
        <v>456</v>
      </c>
      <c r="G96" s="177" t="s">
        <v>422</v>
      </c>
      <c r="H96" s="178">
        <v>1</v>
      </c>
      <c r="I96" s="179"/>
      <c r="J96" s="180">
        <f t="shared" si="0"/>
        <v>0</v>
      </c>
      <c r="K96" s="176" t="s">
        <v>19</v>
      </c>
      <c r="L96" s="40"/>
      <c r="M96" s="181" t="s">
        <v>19</v>
      </c>
      <c r="N96" s="182" t="s">
        <v>43</v>
      </c>
      <c r="O96" s="65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423</v>
      </c>
      <c r="AT96" s="185" t="s">
        <v>133</v>
      </c>
      <c r="AU96" s="185" t="s">
        <v>82</v>
      </c>
      <c r="AY96" s="18" t="s">
        <v>130</v>
      </c>
      <c r="BE96" s="186">
        <f t="shared" si="4"/>
        <v>0</v>
      </c>
      <c r="BF96" s="186">
        <f t="shared" si="5"/>
        <v>0</v>
      </c>
      <c r="BG96" s="186">
        <f t="shared" si="6"/>
        <v>0</v>
      </c>
      <c r="BH96" s="186">
        <f t="shared" si="7"/>
        <v>0</v>
      </c>
      <c r="BI96" s="186">
        <f t="shared" si="8"/>
        <v>0</v>
      </c>
      <c r="BJ96" s="18" t="s">
        <v>80</v>
      </c>
      <c r="BK96" s="186">
        <f t="shared" si="9"/>
        <v>0</v>
      </c>
      <c r="BL96" s="18" t="s">
        <v>423</v>
      </c>
      <c r="BM96" s="185" t="s">
        <v>457</v>
      </c>
    </row>
    <row r="97" spans="1:65" s="12" customFormat="1" ht="22.9" customHeight="1">
      <c r="B97" s="158"/>
      <c r="C97" s="159"/>
      <c r="D97" s="160" t="s">
        <v>71</v>
      </c>
      <c r="E97" s="172" t="s">
        <v>458</v>
      </c>
      <c r="F97" s="172" t="s">
        <v>459</v>
      </c>
      <c r="G97" s="159"/>
      <c r="H97" s="159"/>
      <c r="I97" s="162"/>
      <c r="J97" s="173">
        <f>BK97</f>
        <v>0</v>
      </c>
      <c r="K97" s="159"/>
      <c r="L97" s="164"/>
      <c r="M97" s="165"/>
      <c r="N97" s="166"/>
      <c r="O97" s="166"/>
      <c r="P97" s="167">
        <f>SUM(P98:P109)</f>
        <v>0</v>
      </c>
      <c r="Q97" s="166"/>
      <c r="R97" s="167">
        <f>SUM(R98:R109)</f>
        <v>0</v>
      </c>
      <c r="S97" s="166"/>
      <c r="T97" s="168">
        <f>SUM(T98:T109)</f>
        <v>0</v>
      </c>
      <c r="AR97" s="169" t="s">
        <v>131</v>
      </c>
      <c r="AT97" s="170" t="s">
        <v>71</v>
      </c>
      <c r="AU97" s="170" t="s">
        <v>80</v>
      </c>
      <c r="AY97" s="169" t="s">
        <v>130</v>
      </c>
      <c r="BK97" s="171">
        <f>SUM(BK98:BK109)</f>
        <v>0</v>
      </c>
    </row>
    <row r="98" spans="1:65" s="2" customFormat="1" ht="16.5" customHeight="1">
      <c r="A98" s="35"/>
      <c r="B98" s="36"/>
      <c r="C98" s="174" t="s">
        <v>211</v>
      </c>
      <c r="D98" s="174" t="s">
        <v>133</v>
      </c>
      <c r="E98" s="175" t="s">
        <v>460</v>
      </c>
      <c r="F98" s="176" t="s">
        <v>421</v>
      </c>
      <c r="G98" s="177" t="s">
        <v>422</v>
      </c>
      <c r="H98" s="178">
        <v>1</v>
      </c>
      <c r="I98" s="179"/>
      <c r="J98" s="180">
        <f t="shared" ref="J98:J109" si="10">ROUND(I98*H98,2)</f>
        <v>0</v>
      </c>
      <c r="K98" s="176" t="s">
        <v>19</v>
      </c>
      <c r="L98" s="40"/>
      <c r="M98" s="181" t="s">
        <v>19</v>
      </c>
      <c r="N98" s="182" t="s">
        <v>43</v>
      </c>
      <c r="O98" s="65"/>
      <c r="P98" s="183">
        <f t="shared" ref="P98:P109" si="11">O98*H98</f>
        <v>0</v>
      </c>
      <c r="Q98" s="183">
        <v>0</v>
      </c>
      <c r="R98" s="183">
        <f t="shared" ref="R98:R109" si="12">Q98*H98</f>
        <v>0</v>
      </c>
      <c r="S98" s="183">
        <v>0</v>
      </c>
      <c r="T98" s="184">
        <f t="shared" ref="T98:T109" si="13"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423</v>
      </c>
      <c r="AT98" s="185" t="s">
        <v>133</v>
      </c>
      <c r="AU98" s="185" t="s">
        <v>82</v>
      </c>
      <c r="AY98" s="18" t="s">
        <v>130</v>
      </c>
      <c r="BE98" s="186">
        <f t="shared" ref="BE98:BE109" si="14">IF(N98="základní",J98,0)</f>
        <v>0</v>
      </c>
      <c r="BF98" s="186">
        <f t="shared" ref="BF98:BF109" si="15">IF(N98="snížená",J98,0)</f>
        <v>0</v>
      </c>
      <c r="BG98" s="186">
        <f t="shared" ref="BG98:BG109" si="16">IF(N98="zákl. přenesená",J98,0)</f>
        <v>0</v>
      </c>
      <c r="BH98" s="186">
        <f t="shared" ref="BH98:BH109" si="17">IF(N98="sníž. přenesená",J98,0)</f>
        <v>0</v>
      </c>
      <c r="BI98" s="186">
        <f t="shared" ref="BI98:BI109" si="18">IF(N98="nulová",J98,0)</f>
        <v>0</v>
      </c>
      <c r="BJ98" s="18" t="s">
        <v>80</v>
      </c>
      <c r="BK98" s="186">
        <f t="shared" ref="BK98:BK109" si="19">ROUND(I98*H98,2)</f>
        <v>0</v>
      </c>
      <c r="BL98" s="18" t="s">
        <v>423</v>
      </c>
      <c r="BM98" s="185" t="s">
        <v>461</v>
      </c>
    </row>
    <row r="99" spans="1:65" s="2" customFormat="1" ht="16.5" customHeight="1">
      <c r="A99" s="35"/>
      <c r="B99" s="36"/>
      <c r="C99" s="174" t="s">
        <v>217</v>
      </c>
      <c r="D99" s="174" t="s">
        <v>133</v>
      </c>
      <c r="E99" s="175" t="s">
        <v>462</v>
      </c>
      <c r="F99" s="176" t="s">
        <v>426</v>
      </c>
      <c r="G99" s="177" t="s">
        <v>422</v>
      </c>
      <c r="H99" s="178">
        <v>1</v>
      </c>
      <c r="I99" s="179"/>
      <c r="J99" s="180">
        <f t="shared" si="10"/>
        <v>0</v>
      </c>
      <c r="K99" s="176" t="s">
        <v>19</v>
      </c>
      <c r="L99" s="40"/>
      <c r="M99" s="181" t="s">
        <v>19</v>
      </c>
      <c r="N99" s="182" t="s">
        <v>43</v>
      </c>
      <c r="O99" s="65"/>
      <c r="P99" s="183">
        <f t="shared" si="11"/>
        <v>0</v>
      </c>
      <c r="Q99" s="183">
        <v>0</v>
      </c>
      <c r="R99" s="183">
        <f t="shared" si="12"/>
        <v>0</v>
      </c>
      <c r="S99" s="183">
        <v>0</v>
      </c>
      <c r="T99" s="184">
        <f t="shared" si="1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423</v>
      </c>
      <c r="AT99" s="185" t="s">
        <v>133</v>
      </c>
      <c r="AU99" s="185" t="s">
        <v>82</v>
      </c>
      <c r="AY99" s="18" t="s">
        <v>130</v>
      </c>
      <c r="BE99" s="186">
        <f t="shared" si="14"/>
        <v>0</v>
      </c>
      <c r="BF99" s="186">
        <f t="shared" si="15"/>
        <v>0</v>
      </c>
      <c r="BG99" s="186">
        <f t="shared" si="16"/>
        <v>0</v>
      </c>
      <c r="BH99" s="186">
        <f t="shared" si="17"/>
        <v>0</v>
      </c>
      <c r="BI99" s="186">
        <f t="shared" si="18"/>
        <v>0</v>
      </c>
      <c r="BJ99" s="18" t="s">
        <v>80</v>
      </c>
      <c r="BK99" s="186">
        <f t="shared" si="19"/>
        <v>0</v>
      </c>
      <c r="BL99" s="18" t="s">
        <v>423</v>
      </c>
      <c r="BM99" s="185" t="s">
        <v>463</v>
      </c>
    </row>
    <row r="100" spans="1:65" s="2" customFormat="1" ht="16.5" customHeight="1">
      <c r="A100" s="35"/>
      <c r="B100" s="36"/>
      <c r="C100" s="174" t="s">
        <v>222</v>
      </c>
      <c r="D100" s="174" t="s">
        <v>133</v>
      </c>
      <c r="E100" s="175" t="s">
        <v>464</v>
      </c>
      <c r="F100" s="176" t="s">
        <v>429</v>
      </c>
      <c r="G100" s="177" t="s">
        <v>422</v>
      </c>
      <c r="H100" s="178">
        <v>1</v>
      </c>
      <c r="I100" s="179"/>
      <c r="J100" s="180">
        <f t="shared" si="10"/>
        <v>0</v>
      </c>
      <c r="K100" s="176" t="s">
        <v>19</v>
      </c>
      <c r="L100" s="40"/>
      <c r="M100" s="181" t="s">
        <v>19</v>
      </c>
      <c r="N100" s="182" t="s">
        <v>43</v>
      </c>
      <c r="O100" s="65"/>
      <c r="P100" s="183">
        <f t="shared" si="11"/>
        <v>0</v>
      </c>
      <c r="Q100" s="183">
        <v>0</v>
      </c>
      <c r="R100" s="183">
        <f t="shared" si="12"/>
        <v>0</v>
      </c>
      <c r="S100" s="183">
        <v>0</v>
      </c>
      <c r="T100" s="184">
        <f t="shared" si="1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423</v>
      </c>
      <c r="AT100" s="185" t="s">
        <v>133</v>
      </c>
      <c r="AU100" s="185" t="s">
        <v>82</v>
      </c>
      <c r="AY100" s="18" t="s">
        <v>130</v>
      </c>
      <c r="BE100" s="186">
        <f t="shared" si="14"/>
        <v>0</v>
      </c>
      <c r="BF100" s="186">
        <f t="shared" si="15"/>
        <v>0</v>
      </c>
      <c r="BG100" s="186">
        <f t="shared" si="16"/>
        <v>0</v>
      </c>
      <c r="BH100" s="186">
        <f t="shared" si="17"/>
        <v>0</v>
      </c>
      <c r="BI100" s="186">
        <f t="shared" si="18"/>
        <v>0</v>
      </c>
      <c r="BJ100" s="18" t="s">
        <v>80</v>
      </c>
      <c r="BK100" s="186">
        <f t="shared" si="19"/>
        <v>0</v>
      </c>
      <c r="BL100" s="18" t="s">
        <v>423</v>
      </c>
      <c r="BM100" s="185" t="s">
        <v>465</v>
      </c>
    </row>
    <row r="101" spans="1:65" s="2" customFormat="1" ht="16.5" customHeight="1">
      <c r="A101" s="35"/>
      <c r="B101" s="36"/>
      <c r="C101" s="174" t="s">
        <v>228</v>
      </c>
      <c r="D101" s="174" t="s">
        <v>133</v>
      </c>
      <c r="E101" s="175" t="s">
        <v>466</v>
      </c>
      <c r="F101" s="176" t="s">
        <v>432</v>
      </c>
      <c r="G101" s="177" t="s">
        <v>422</v>
      </c>
      <c r="H101" s="178">
        <v>1</v>
      </c>
      <c r="I101" s="179"/>
      <c r="J101" s="180">
        <f t="shared" si="10"/>
        <v>0</v>
      </c>
      <c r="K101" s="176" t="s">
        <v>19</v>
      </c>
      <c r="L101" s="40"/>
      <c r="M101" s="181" t="s">
        <v>19</v>
      </c>
      <c r="N101" s="182" t="s">
        <v>43</v>
      </c>
      <c r="O101" s="65"/>
      <c r="P101" s="183">
        <f t="shared" si="11"/>
        <v>0</v>
      </c>
      <c r="Q101" s="183">
        <v>0</v>
      </c>
      <c r="R101" s="183">
        <f t="shared" si="12"/>
        <v>0</v>
      </c>
      <c r="S101" s="183">
        <v>0</v>
      </c>
      <c r="T101" s="184">
        <f t="shared" si="1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423</v>
      </c>
      <c r="AT101" s="185" t="s">
        <v>133</v>
      </c>
      <c r="AU101" s="185" t="s">
        <v>82</v>
      </c>
      <c r="AY101" s="18" t="s">
        <v>130</v>
      </c>
      <c r="BE101" s="186">
        <f t="shared" si="14"/>
        <v>0</v>
      </c>
      <c r="BF101" s="186">
        <f t="shared" si="15"/>
        <v>0</v>
      </c>
      <c r="BG101" s="186">
        <f t="shared" si="16"/>
        <v>0</v>
      </c>
      <c r="BH101" s="186">
        <f t="shared" si="17"/>
        <v>0</v>
      </c>
      <c r="BI101" s="186">
        <f t="shared" si="18"/>
        <v>0</v>
      </c>
      <c r="BJ101" s="18" t="s">
        <v>80</v>
      </c>
      <c r="BK101" s="186">
        <f t="shared" si="19"/>
        <v>0</v>
      </c>
      <c r="BL101" s="18" t="s">
        <v>423</v>
      </c>
      <c r="BM101" s="185" t="s">
        <v>467</v>
      </c>
    </row>
    <row r="102" spans="1:65" s="2" customFormat="1" ht="16.5" customHeight="1">
      <c r="A102" s="35"/>
      <c r="B102" s="36"/>
      <c r="C102" s="174" t="s">
        <v>235</v>
      </c>
      <c r="D102" s="174" t="s">
        <v>133</v>
      </c>
      <c r="E102" s="175" t="s">
        <v>468</v>
      </c>
      <c r="F102" s="176" t="s">
        <v>435</v>
      </c>
      <c r="G102" s="177" t="s">
        <v>422</v>
      </c>
      <c r="H102" s="178">
        <v>1</v>
      </c>
      <c r="I102" s="179"/>
      <c r="J102" s="180">
        <f t="shared" si="10"/>
        <v>0</v>
      </c>
      <c r="K102" s="176" t="s">
        <v>19</v>
      </c>
      <c r="L102" s="40"/>
      <c r="M102" s="181" t="s">
        <v>19</v>
      </c>
      <c r="N102" s="182" t="s">
        <v>43</v>
      </c>
      <c r="O102" s="65"/>
      <c r="P102" s="183">
        <f t="shared" si="11"/>
        <v>0</v>
      </c>
      <c r="Q102" s="183">
        <v>0</v>
      </c>
      <c r="R102" s="183">
        <f t="shared" si="12"/>
        <v>0</v>
      </c>
      <c r="S102" s="183">
        <v>0</v>
      </c>
      <c r="T102" s="184">
        <f t="shared" si="1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423</v>
      </c>
      <c r="AT102" s="185" t="s">
        <v>133</v>
      </c>
      <c r="AU102" s="185" t="s">
        <v>82</v>
      </c>
      <c r="AY102" s="18" t="s">
        <v>130</v>
      </c>
      <c r="BE102" s="186">
        <f t="shared" si="14"/>
        <v>0</v>
      </c>
      <c r="BF102" s="186">
        <f t="shared" si="15"/>
        <v>0</v>
      </c>
      <c r="BG102" s="186">
        <f t="shared" si="16"/>
        <v>0</v>
      </c>
      <c r="BH102" s="186">
        <f t="shared" si="17"/>
        <v>0</v>
      </c>
      <c r="BI102" s="186">
        <f t="shared" si="18"/>
        <v>0</v>
      </c>
      <c r="BJ102" s="18" t="s">
        <v>80</v>
      </c>
      <c r="BK102" s="186">
        <f t="shared" si="19"/>
        <v>0</v>
      </c>
      <c r="BL102" s="18" t="s">
        <v>423</v>
      </c>
      <c r="BM102" s="185" t="s">
        <v>469</v>
      </c>
    </row>
    <row r="103" spans="1:65" s="2" customFormat="1" ht="16.5" customHeight="1">
      <c r="A103" s="35"/>
      <c r="B103" s="36"/>
      <c r="C103" s="174" t="s">
        <v>244</v>
      </c>
      <c r="D103" s="174" t="s">
        <v>133</v>
      </c>
      <c r="E103" s="175" t="s">
        <v>470</v>
      </c>
      <c r="F103" s="176" t="s">
        <v>438</v>
      </c>
      <c r="G103" s="177" t="s">
        <v>422</v>
      </c>
      <c r="H103" s="178">
        <v>1</v>
      </c>
      <c r="I103" s="179"/>
      <c r="J103" s="180">
        <f t="shared" si="10"/>
        <v>0</v>
      </c>
      <c r="K103" s="176" t="s">
        <v>19</v>
      </c>
      <c r="L103" s="40"/>
      <c r="M103" s="181" t="s">
        <v>19</v>
      </c>
      <c r="N103" s="182" t="s">
        <v>43</v>
      </c>
      <c r="O103" s="65"/>
      <c r="P103" s="183">
        <f t="shared" si="11"/>
        <v>0</v>
      </c>
      <c r="Q103" s="183">
        <v>0</v>
      </c>
      <c r="R103" s="183">
        <f t="shared" si="12"/>
        <v>0</v>
      </c>
      <c r="S103" s="183">
        <v>0</v>
      </c>
      <c r="T103" s="184">
        <f t="shared" si="1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423</v>
      </c>
      <c r="AT103" s="185" t="s">
        <v>133</v>
      </c>
      <c r="AU103" s="185" t="s">
        <v>82</v>
      </c>
      <c r="AY103" s="18" t="s">
        <v>130</v>
      </c>
      <c r="BE103" s="186">
        <f t="shared" si="14"/>
        <v>0</v>
      </c>
      <c r="BF103" s="186">
        <f t="shared" si="15"/>
        <v>0</v>
      </c>
      <c r="BG103" s="186">
        <f t="shared" si="16"/>
        <v>0</v>
      </c>
      <c r="BH103" s="186">
        <f t="shared" si="17"/>
        <v>0</v>
      </c>
      <c r="BI103" s="186">
        <f t="shared" si="18"/>
        <v>0</v>
      </c>
      <c r="BJ103" s="18" t="s">
        <v>80</v>
      </c>
      <c r="BK103" s="186">
        <f t="shared" si="19"/>
        <v>0</v>
      </c>
      <c r="BL103" s="18" t="s">
        <v>423</v>
      </c>
      <c r="BM103" s="185" t="s">
        <v>471</v>
      </c>
    </row>
    <row r="104" spans="1:65" s="2" customFormat="1" ht="16.5" customHeight="1">
      <c r="A104" s="35"/>
      <c r="B104" s="36"/>
      <c r="C104" s="174" t="s">
        <v>249</v>
      </c>
      <c r="D104" s="174" t="s">
        <v>133</v>
      </c>
      <c r="E104" s="175" t="s">
        <v>472</v>
      </c>
      <c r="F104" s="176" t="s">
        <v>441</v>
      </c>
      <c r="G104" s="177" t="s">
        <v>422</v>
      </c>
      <c r="H104" s="178">
        <v>1</v>
      </c>
      <c r="I104" s="179"/>
      <c r="J104" s="180">
        <f t="shared" si="10"/>
        <v>0</v>
      </c>
      <c r="K104" s="176" t="s">
        <v>19</v>
      </c>
      <c r="L104" s="40"/>
      <c r="M104" s="181" t="s">
        <v>19</v>
      </c>
      <c r="N104" s="182" t="s">
        <v>43</v>
      </c>
      <c r="O104" s="65"/>
      <c r="P104" s="183">
        <f t="shared" si="11"/>
        <v>0</v>
      </c>
      <c r="Q104" s="183">
        <v>0</v>
      </c>
      <c r="R104" s="183">
        <f t="shared" si="12"/>
        <v>0</v>
      </c>
      <c r="S104" s="183">
        <v>0</v>
      </c>
      <c r="T104" s="184">
        <f t="shared" si="1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423</v>
      </c>
      <c r="AT104" s="185" t="s">
        <v>133</v>
      </c>
      <c r="AU104" s="185" t="s">
        <v>82</v>
      </c>
      <c r="AY104" s="18" t="s">
        <v>130</v>
      </c>
      <c r="BE104" s="186">
        <f t="shared" si="14"/>
        <v>0</v>
      </c>
      <c r="BF104" s="186">
        <f t="shared" si="15"/>
        <v>0</v>
      </c>
      <c r="BG104" s="186">
        <f t="shared" si="16"/>
        <v>0</v>
      </c>
      <c r="BH104" s="186">
        <f t="shared" si="17"/>
        <v>0</v>
      </c>
      <c r="BI104" s="186">
        <f t="shared" si="18"/>
        <v>0</v>
      </c>
      <c r="BJ104" s="18" t="s">
        <v>80</v>
      </c>
      <c r="BK104" s="186">
        <f t="shared" si="19"/>
        <v>0</v>
      </c>
      <c r="BL104" s="18" t="s">
        <v>423</v>
      </c>
      <c r="BM104" s="185" t="s">
        <v>473</v>
      </c>
    </row>
    <row r="105" spans="1:65" s="2" customFormat="1" ht="24.95" customHeight="1">
      <c r="A105" s="35"/>
      <c r="B105" s="36"/>
      <c r="C105" s="174" t="s">
        <v>255</v>
      </c>
      <c r="D105" s="174" t="s">
        <v>133</v>
      </c>
      <c r="E105" s="175" t="s">
        <v>474</v>
      </c>
      <c r="F105" s="176" t="s">
        <v>444</v>
      </c>
      <c r="G105" s="177" t="s">
        <v>422</v>
      </c>
      <c r="H105" s="178">
        <v>1</v>
      </c>
      <c r="I105" s="179"/>
      <c r="J105" s="180">
        <f t="shared" si="10"/>
        <v>0</v>
      </c>
      <c r="K105" s="176" t="s">
        <v>19</v>
      </c>
      <c r="L105" s="40"/>
      <c r="M105" s="181" t="s">
        <v>19</v>
      </c>
      <c r="N105" s="182" t="s">
        <v>43</v>
      </c>
      <c r="O105" s="65"/>
      <c r="P105" s="183">
        <f t="shared" si="11"/>
        <v>0</v>
      </c>
      <c r="Q105" s="183">
        <v>0</v>
      </c>
      <c r="R105" s="183">
        <f t="shared" si="12"/>
        <v>0</v>
      </c>
      <c r="S105" s="183">
        <v>0</v>
      </c>
      <c r="T105" s="184">
        <f t="shared" si="1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423</v>
      </c>
      <c r="AT105" s="185" t="s">
        <v>133</v>
      </c>
      <c r="AU105" s="185" t="s">
        <v>82</v>
      </c>
      <c r="AY105" s="18" t="s">
        <v>130</v>
      </c>
      <c r="BE105" s="186">
        <f t="shared" si="14"/>
        <v>0</v>
      </c>
      <c r="BF105" s="186">
        <f t="shared" si="15"/>
        <v>0</v>
      </c>
      <c r="BG105" s="186">
        <f t="shared" si="16"/>
        <v>0</v>
      </c>
      <c r="BH105" s="186">
        <f t="shared" si="17"/>
        <v>0</v>
      </c>
      <c r="BI105" s="186">
        <f t="shared" si="18"/>
        <v>0</v>
      </c>
      <c r="BJ105" s="18" t="s">
        <v>80</v>
      </c>
      <c r="BK105" s="186">
        <f t="shared" si="19"/>
        <v>0</v>
      </c>
      <c r="BL105" s="18" t="s">
        <v>423</v>
      </c>
      <c r="BM105" s="185" t="s">
        <v>475</v>
      </c>
    </row>
    <row r="106" spans="1:65" s="2" customFormat="1" ht="16.5" customHeight="1">
      <c r="A106" s="35"/>
      <c r="B106" s="36"/>
      <c r="C106" s="174" t="s">
        <v>7</v>
      </c>
      <c r="D106" s="174" t="s">
        <v>133</v>
      </c>
      <c r="E106" s="175" t="s">
        <v>476</v>
      </c>
      <c r="F106" s="176" t="s">
        <v>447</v>
      </c>
      <c r="G106" s="177" t="s">
        <v>422</v>
      </c>
      <c r="H106" s="178">
        <v>1</v>
      </c>
      <c r="I106" s="179"/>
      <c r="J106" s="180">
        <f t="shared" si="10"/>
        <v>0</v>
      </c>
      <c r="K106" s="176" t="s">
        <v>19</v>
      </c>
      <c r="L106" s="40"/>
      <c r="M106" s="181" t="s">
        <v>19</v>
      </c>
      <c r="N106" s="182" t="s">
        <v>43</v>
      </c>
      <c r="O106" s="65"/>
      <c r="P106" s="183">
        <f t="shared" si="11"/>
        <v>0</v>
      </c>
      <c r="Q106" s="183">
        <v>0</v>
      </c>
      <c r="R106" s="183">
        <f t="shared" si="12"/>
        <v>0</v>
      </c>
      <c r="S106" s="183">
        <v>0</v>
      </c>
      <c r="T106" s="184">
        <f t="shared" si="1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423</v>
      </c>
      <c r="AT106" s="185" t="s">
        <v>133</v>
      </c>
      <c r="AU106" s="185" t="s">
        <v>82</v>
      </c>
      <c r="AY106" s="18" t="s">
        <v>130</v>
      </c>
      <c r="BE106" s="186">
        <f t="shared" si="14"/>
        <v>0</v>
      </c>
      <c r="BF106" s="186">
        <f t="shared" si="15"/>
        <v>0</v>
      </c>
      <c r="BG106" s="186">
        <f t="shared" si="16"/>
        <v>0</v>
      </c>
      <c r="BH106" s="186">
        <f t="shared" si="17"/>
        <v>0</v>
      </c>
      <c r="BI106" s="186">
        <f t="shared" si="18"/>
        <v>0</v>
      </c>
      <c r="BJ106" s="18" t="s">
        <v>80</v>
      </c>
      <c r="BK106" s="186">
        <f t="shared" si="19"/>
        <v>0</v>
      </c>
      <c r="BL106" s="18" t="s">
        <v>423</v>
      </c>
      <c r="BM106" s="185" t="s">
        <v>477</v>
      </c>
    </row>
    <row r="107" spans="1:65" s="2" customFormat="1" ht="16.5" customHeight="1">
      <c r="A107" s="35"/>
      <c r="B107" s="36"/>
      <c r="C107" s="174" t="s">
        <v>267</v>
      </c>
      <c r="D107" s="174" t="s">
        <v>133</v>
      </c>
      <c r="E107" s="175" t="s">
        <v>478</v>
      </c>
      <c r="F107" s="176" t="s">
        <v>450</v>
      </c>
      <c r="G107" s="177" t="s">
        <v>422</v>
      </c>
      <c r="H107" s="178">
        <v>1</v>
      </c>
      <c r="I107" s="179"/>
      <c r="J107" s="180">
        <f t="shared" si="10"/>
        <v>0</v>
      </c>
      <c r="K107" s="176" t="s">
        <v>19</v>
      </c>
      <c r="L107" s="40"/>
      <c r="M107" s="181" t="s">
        <v>19</v>
      </c>
      <c r="N107" s="182" t="s">
        <v>43</v>
      </c>
      <c r="O107" s="65"/>
      <c r="P107" s="183">
        <f t="shared" si="11"/>
        <v>0</v>
      </c>
      <c r="Q107" s="183">
        <v>0</v>
      </c>
      <c r="R107" s="183">
        <f t="shared" si="12"/>
        <v>0</v>
      </c>
      <c r="S107" s="183">
        <v>0</v>
      </c>
      <c r="T107" s="184">
        <f t="shared" si="1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423</v>
      </c>
      <c r="AT107" s="185" t="s">
        <v>133</v>
      </c>
      <c r="AU107" s="185" t="s">
        <v>82</v>
      </c>
      <c r="AY107" s="18" t="s">
        <v>130</v>
      </c>
      <c r="BE107" s="186">
        <f t="shared" si="14"/>
        <v>0</v>
      </c>
      <c r="BF107" s="186">
        <f t="shared" si="15"/>
        <v>0</v>
      </c>
      <c r="BG107" s="186">
        <f t="shared" si="16"/>
        <v>0</v>
      </c>
      <c r="BH107" s="186">
        <f t="shared" si="17"/>
        <v>0</v>
      </c>
      <c r="BI107" s="186">
        <f t="shared" si="18"/>
        <v>0</v>
      </c>
      <c r="BJ107" s="18" t="s">
        <v>80</v>
      </c>
      <c r="BK107" s="186">
        <f t="shared" si="19"/>
        <v>0</v>
      </c>
      <c r="BL107" s="18" t="s">
        <v>423</v>
      </c>
      <c r="BM107" s="185" t="s">
        <v>479</v>
      </c>
    </row>
    <row r="108" spans="1:65" s="2" customFormat="1" ht="16.5" customHeight="1">
      <c r="A108" s="35"/>
      <c r="B108" s="36"/>
      <c r="C108" s="174" t="s">
        <v>274</v>
      </c>
      <c r="D108" s="174" t="s">
        <v>133</v>
      </c>
      <c r="E108" s="175" t="s">
        <v>480</v>
      </c>
      <c r="F108" s="176" t="s">
        <v>453</v>
      </c>
      <c r="G108" s="177" t="s">
        <v>422</v>
      </c>
      <c r="H108" s="178">
        <v>1</v>
      </c>
      <c r="I108" s="179"/>
      <c r="J108" s="180">
        <f t="shared" si="10"/>
        <v>0</v>
      </c>
      <c r="K108" s="176" t="s">
        <v>19</v>
      </c>
      <c r="L108" s="40"/>
      <c r="M108" s="181" t="s">
        <v>19</v>
      </c>
      <c r="N108" s="182" t="s">
        <v>43</v>
      </c>
      <c r="O108" s="65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423</v>
      </c>
      <c r="AT108" s="185" t="s">
        <v>133</v>
      </c>
      <c r="AU108" s="185" t="s">
        <v>82</v>
      </c>
      <c r="AY108" s="18" t="s">
        <v>130</v>
      </c>
      <c r="BE108" s="186">
        <f t="shared" si="14"/>
        <v>0</v>
      </c>
      <c r="BF108" s="186">
        <f t="shared" si="15"/>
        <v>0</v>
      </c>
      <c r="BG108" s="186">
        <f t="shared" si="16"/>
        <v>0</v>
      </c>
      <c r="BH108" s="186">
        <f t="shared" si="17"/>
        <v>0</v>
      </c>
      <c r="BI108" s="186">
        <f t="shared" si="18"/>
        <v>0</v>
      </c>
      <c r="BJ108" s="18" t="s">
        <v>80</v>
      </c>
      <c r="BK108" s="186">
        <f t="shared" si="19"/>
        <v>0</v>
      </c>
      <c r="BL108" s="18" t="s">
        <v>423</v>
      </c>
      <c r="BM108" s="185" t="s">
        <v>481</v>
      </c>
    </row>
    <row r="109" spans="1:65" s="2" customFormat="1" ht="16.5" customHeight="1">
      <c r="A109" s="35"/>
      <c r="B109" s="36"/>
      <c r="C109" s="174" t="s">
        <v>281</v>
      </c>
      <c r="D109" s="174" t="s">
        <v>133</v>
      </c>
      <c r="E109" s="175" t="s">
        <v>482</v>
      </c>
      <c r="F109" s="176" t="s">
        <v>456</v>
      </c>
      <c r="G109" s="177" t="s">
        <v>422</v>
      </c>
      <c r="H109" s="178">
        <v>1</v>
      </c>
      <c r="I109" s="179"/>
      <c r="J109" s="180">
        <f t="shared" si="10"/>
        <v>0</v>
      </c>
      <c r="K109" s="176" t="s">
        <v>19</v>
      </c>
      <c r="L109" s="40"/>
      <c r="M109" s="230" t="s">
        <v>19</v>
      </c>
      <c r="N109" s="231" t="s">
        <v>43</v>
      </c>
      <c r="O109" s="228"/>
      <c r="P109" s="232">
        <f t="shared" si="11"/>
        <v>0</v>
      </c>
      <c r="Q109" s="232">
        <v>0</v>
      </c>
      <c r="R109" s="232">
        <f t="shared" si="12"/>
        <v>0</v>
      </c>
      <c r="S109" s="232">
        <v>0</v>
      </c>
      <c r="T109" s="233">
        <f t="shared" si="1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423</v>
      </c>
      <c r="AT109" s="185" t="s">
        <v>133</v>
      </c>
      <c r="AU109" s="185" t="s">
        <v>82</v>
      </c>
      <c r="AY109" s="18" t="s">
        <v>130</v>
      </c>
      <c r="BE109" s="186">
        <f t="shared" si="14"/>
        <v>0</v>
      </c>
      <c r="BF109" s="186">
        <f t="shared" si="15"/>
        <v>0</v>
      </c>
      <c r="BG109" s="186">
        <f t="shared" si="16"/>
        <v>0</v>
      </c>
      <c r="BH109" s="186">
        <f t="shared" si="17"/>
        <v>0</v>
      </c>
      <c r="BI109" s="186">
        <f t="shared" si="18"/>
        <v>0</v>
      </c>
      <c r="BJ109" s="18" t="s">
        <v>80</v>
      </c>
      <c r="BK109" s="186">
        <f t="shared" si="19"/>
        <v>0</v>
      </c>
      <c r="BL109" s="18" t="s">
        <v>423</v>
      </c>
      <c r="BM109" s="185" t="s">
        <v>483</v>
      </c>
    </row>
    <row r="110" spans="1:65" s="2" customFormat="1" ht="6.95" customHeight="1">
      <c r="A110" s="35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0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algorithmName="SHA-512" hashValue="1mTgeKJXA/Q5KuQqYjPdQ1vqfUvIxtSL7BwRtOeFDw//fjoK5IexRPJkhMOoE4isJSfpIdYJrtmV8EwV8NFtsQ==" saltValue="8EmDHudx0IGXKM5jNENwb00hMR4qDnJGNqreErnUi5Igg9knlMrU7Wyphqf+RqxpwjdEr70PmrmnT5s/JqCIfA==" spinCount="100000" sheet="1" objects="1" scenarios="1" formatColumns="0" formatRows="0" autoFilter="0"/>
  <autoFilter ref="C81:K10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18" t="s">
        <v>88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92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6" t="str">
        <f>'Rekapitulace stavby'!K6</f>
        <v>Výměna výtahů V2 a V3 v objektu Českého rozhlasu</v>
      </c>
      <c r="F7" s="367"/>
      <c r="G7" s="367"/>
      <c r="H7" s="367"/>
      <c r="L7" s="21"/>
    </row>
    <row r="8" spans="1:46" s="2" customFormat="1" ht="12" customHeight="1">
      <c r="A8" s="35"/>
      <c r="B8" s="40"/>
      <c r="C8" s="35"/>
      <c r="D8" s="106" t="s">
        <v>93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8" t="s">
        <v>484</v>
      </c>
      <c r="F9" s="369"/>
      <c r="G9" s="369"/>
      <c r="H9" s="369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15. 12. 2024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0" t="str">
        <f>'Rekapitulace stavby'!E14</f>
        <v>Vyplň údaj</v>
      </c>
      <c r="F18" s="371"/>
      <c r="G18" s="371"/>
      <c r="H18" s="371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2" t="s">
        <v>19</v>
      </c>
      <c r="F27" s="372"/>
      <c r="G27" s="372"/>
      <c r="H27" s="372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ROUND((SUM(BE82:BE119)),  2)</f>
        <v>0</v>
      </c>
      <c r="G33" s="35"/>
      <c r="H33" s="35"/>
      <c r="I33" s="119">
        <v>0.21</v>
      </c>
      <c r="J33" s="118">
        <f>ROUND(((SUM(BE82:BE119))*I33),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ROUND((SUM(BF82:BF119)),  2)</f>
        <v>0</v>
      </c>
      <c r="G34" s="35"/>
      <c r="H34" s="35"/>
      <c r="I34" s="119">
        <v>0.12</v>
      </c>
      <c r="J34" s="118">
        <f>ROUND(((SUM(BF82:BF119))*I34),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ROUND((SUM(BG82:BG119)),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ROUND((SUM(BH82:BH119)),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ROUND((SUM(BI82:BI119)),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95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4" t="str">
        <f>E7</f>
        <v>Výměna výtahů V2 a V3 v objektu Českého rozhlasu</v>
      </c>
      <c r="F48" s="365"/>
      <c r="G48" s="365"/>
      <c r="H48" s="36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93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2" t="str">
        <f>E9</f>
        <v>03 - Silnoproudá elektroinstalace</v>
      </c>
      <c r="F50" s="363"/>
      <c r="G50" s="363"/>
      <c r="H50" s="36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Římská 385/13, Praha 2</v>
      </c>
      <c r="G52" s="37"/>
      <c r="H52" s="37"/>
      <c r="I52" s="30" t="s">
        <v>23</v>
      </c>
      <c r="J52" s="60" t="str">
        <f>IF(J12="","",J12)</f>
        <v>15. 12. 2024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Český rozhlas Vinohradská 1409/12, Praha 2</v>
      </c>
      <c r="G54" s="37"/>
      <c r="H54" s="37"/>
      <c r="I54" s="30" t="s">
        <v>31</v>
      </c>
      <c r="J54" s="33" t="str">
        <f>E21</f>
        <v>Ing. Jaroslav Borovička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Milan Dušek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96</v>
      </c>
      <c r="D57" s="132"/>
      <c r="E57" s="132"/>
      <c r="F57" s="132"/>
      <c r="G57" s="132"/>
      <c r="H57" s="132"/>
      <c r="I57" s="132"/>
      <c r="J57" s="133" t="s">
        <v>97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98</v>
      </c>
    </row>
    <row r="60" spans="1:47" s="9" customFormat="1" ht="24.95" customHeight="1">
      <c r="B60" s="135"/>
      <c r="C60" s="136"/>
      <c r="D60" s="137" t="s">
        <v>105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485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486</v>
      </c>
      <c r="E62" s="144"/>
      <c r="F62" s="144"/>
      <c r="G62" s="144"/>
      <c r="H62" s="144"/>
      <c r="I62" s="144"/>
      <c r="J62" s="145">
        <f>J115</f>
        <v>0</v>
      </c>
      <c r="K62" s="142"/>
      <c r="L62" s="146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115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64" t="str">
        <f>E7</f>
        <v>Výměna výtahů V2 a V3 v objektu Českého rozhlasu</v>
      </c>
      <c r="F72" s="365"/>
      <c r="G72" s="365"/>
      <c r="H72" s="365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93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52" t="str">
        <f>E9</f>
        <v>03 - Silnoproudá elektroinstalace</v>
      </c>
      <c r="F74" s="363"/>
      <c r="G74" s="363"/>
      <c r="H74" s="363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>Římská 385/13, Praha 2</v>
      </c>
      <c r="G76" s="37"/>
      <c r="H76" s="37"/>
      <c r="I76" s="30" t="s">
        <v>23</v>
      </c>
      <c r="J76" s="60" t="str">
        <f>IF(J12="","",J12)</f>
        <v>15. 12. 2024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30" t="s">
        <v>25</v>
      </c>
      <c r="D78" s="37"/>
      <c r="E78" s="37"/>
      <c r="F78" s="28" t="str">
        <f>E15</f>
        <v>Český rozhlas Vinohradská 1409/12, Praha 2</v>
      </c>
      <c r="G78" s="37"/>
      <c r="H78" s="37"/>
      <c r="I78" s="30" t="s">
        <v>31</v>
      </c>
      <c r="J78" s="33" t="str">
        <f>E21</f>
        <v>Ing. Jaroslav Borovička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>Ing. Milan Dušek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116</v>
      </c>
      <c r="D81" s="150" t="s">
        <v>57</v>
      </c>
      <c r="E81" s="150" t="s">
        <v>53</v>
      </c>
      <c r="F81" s="150" t="s">
        <v>54</v>
      </c>
      <c r="G81" s="150" t="s">
        <v>117</v>
      </c>
      <c r="H81" s="150" t="s">
        <v>118</v>
      </c>
      <c r="I81" s="150" t="s">
        <v>119</v>
      </c>
      <c r="J81" s="150" t="s">
        <v>97</v>
      </c>
      <c r="K81" s="151" t="s">
        <v>120</v>
      </c>
      <c r="L81" s="152"/>
      <c r="M81" s="69" t="s">
        <v>19</v>
      </c>
      <c r="N81" s="70" t="s">
        <v>42</v>
      </c>
      <c r="O81" s="70" t="s">
        <v>121</v>
      </c>
      <c r="P81" s="70" t="s">
        <v>122</v>
      </c>
      <c r="Q81" s="70" t="s">
        <v>123</v>
      </c>
      <c r="R81" s="70" t="s">
        <v>124</v>
      </c>
      <c r="S81" s="70" t="s">
        <v>125</v>
      </c>
      <c r="T81" s="71" t="s">
        <v>126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127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</f>
        <v>0</v>
      </c>
      <c r="Q82" s="73"/>
      <c r="R82" s="155">
        <f>R83</f>
        <v>0.26823374999999994</v>
      </c>
      <c r="S82" s="73"/>
      <c r="T82" s="156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71</v>
      </c>
      <c r="AU82" s="18" t="s">
        <v>98</v>
      </c>
      <c r="BK82" s="157">
        <f>BK83</f>
        <v>0</v>
      </c>
    </row>
    <row r="83" spans="1:65" s="12" customFormat="1" ht="25.9" customHeight="1">
      <c r="B83" s="158"/>
      <c r="C83" s="159"/>
      <c r="D83" s="160" t="s">
        <v>71</v>
      </c>
      <c r="E83" s="161" t="s">
        <v>240</v>
      </c>
      <c r="F83" s="161" t="s">
        <v>241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P84+P115</f>
        <v>0</v>
      </c>
      <c r="Q83" s="166"/>
      <c r="R83" s="167">
        <f>R84+R115</f>
        <v>0.26823374999999994</v>
      </c>
      <c r="S83" s="166"/>
      <c r="T83" s="168">
        <f>T84+T115</f>
        <v>0</v>
      </c>
      <c r="AR83" s="169" t="s">
        <v>82</v>
      </c>
      <c r="AT83" s="170" t="s">
        <v>71</v>
      </c>
      <c r="AU83" s="170" t="s">
        <v>72</v>
      </c>
      <c r="AY83" s="169" t="s">
        <v>130</v>
      </c>
      <c r="BK83" s="171">
        <f>BK84+BK115</f>
        <v>0</v>
      </c>
    </row>
    <row r="84" spans="1:65" s="12" customFormat="1" ht="22.9" customHeight="1">
      <c r="B84" s="158"/>
      <c r="C84" s="159"/>
      <c r="D84" s="160" t="s">
        <v>71</v>
      </c>
      <c r="E84" s="172" t="s">
        <v>487</v>
      </c>
      <c r="F84" s="172" t="s">
        <v>488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SUM(P85:P114)</f>
        <v>0</v>
      </c>
      <c r="Q84" s="166"/>
      <c r="R84" s="167">
        <f>SUM(R85:R114)</f>
        <v>0.13323374999999998</v>
      </c>
      <c r="S84" s="166"/>
      <c r="T84" s="168">
        <f>SUM(T85:T114)</f>
        <v>0</v>
      </c>
      <c r="AR84" s="169" t="s">
        <v>82</v>
      </c>
      <c r="AT84" s="170" t="s">
        <v>71</v>
      </c>
      <c r="AU84" s="170" t="s">
        <v>80</v>
      </c>
      <c r="AY84" s="169" t="s">
        <v>130</v>
      </c>
      <c r="BK84" s="171">
        <f>SUM(BK85:BK114)</f>
        <v>0</v>
      </c>
    </row>
    <row r="85" spans="1:65" s="2" customFormat="1" ht="24.2" customHeight="1">
      <c r="A85" s="35"/>
      <c r="B85" s="36"/>
      <c r="C85" s="174" t="s">
        <v>80</v>
      </c>
      <c r="D85" s="174" t="s">
        <v>133</v>
      </c>
      <c r="E85" s="175" t="s">
        <v>489</v>
      </c>
      <c r="F85" s="176" t="s">
        <v>490</v>
      </c>
      <c r="G85" s="177" t="s">
        <v>491</v>
      </c>
      <c r="H85" s="178">
        <v>10</v>
      </c>
      <c r="I85" s="179"/>
      <c r="J85" s="180">
        <f>ROUND(I85*H85,2)</f>
        <v>0</v>
      </c>
      <c r="K85" s="176" t="s">
        <v>137</v>
      </c>
      <c r="L85" s="40"/>
      <c r="M85" s="181" t="s">
        <v>19</v>
      </c>
      <c r="N85" s="182" t="s">
        <v>43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228</v>
      </c>
      <c r="AT85" s="185" t="s">
        <v>133</v>
      </c>
      <c r="AU85" s="185" t="s">
        <v>82</v>
      </c>
      <c r="AY85" s="18" t="s">
        <v>130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80</v>
      </c>
      <c r="BK85" s="186">
        <f>ROUND(I85*H85,2)</f>
        <v>0</v>
      </c>
      <c r="BL85" s="18" t="s">
        <v>228</v>
      </c>
      <c r="BM85" s="185" t="s">
        <v>492</v>
      </c>
    </row>
    <row r="86" spans="1:65" s="2" customFormat="1">
      <c r="A86" s="35"/>
      <c r="B86" s="36"/>
      <c r="C86" s="37"/>
      <c r="D86" s="187" t="s">
        <v>140</v>
      </c>
      <c r="E86" s="37"/>
      <c r="F86" s="188" t="s">
        <v>493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140</v>
      </c>
      <c r="AU86" s="18" t="s">
        <v>82</v>
      </c>
    </row>
    <row r="87" spans="1:65" s="2" customFormat="1" ht="16.5" customHeight="1">
      <c r="A87" s="35"/>
      <c r="B87" s="36"/>
      <c r="C87" s="215" t="s">
        <v>82</v>
      </c>
      <c r="D87" s="215" t="s">
        <v>250</v>
      </c>
      <c r="E87" s="216" t="s">
        <v>494</v>
      </c>
      <c r="F87" s="217" t="s">
        <v>495</v>
      </c>
      <c r="G87" s="218" t="s">
        <v>491</v>
      </c>
      <c r="H87" s="219">
        <v>10.5</v>
      </c>
      <c r="I87" s="220"/>
      <c r="J87" s="221">
        <f>ROUND(I87*H87,2)</f>
        <v>0</v>
      </c>
      <c r="K87" s="217" t="s">
        <v>137</v>
      </c>
      <c r="L87" s="222"/>
      <c r="M87" s="223" t="s">
        <v>19</v>
      </c>
      <c r="N87" s="224" t="s">
        <v>43</v>
      </c>
      <c r="O87" s="65"/>
      <c r="P87" s="183">
        <f>O87*H87</f>
        <v>0</v>
      </c>
      <c r="Q87" s="183">
        <v>5.4000000000000001E-4</v>
      </c>
      <c r="R87" s="183">
        <f>Q87*H87</f>
        <v>5.6699999999999997E-3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253</v>
      </c>
      <c r="AT87" s="185" t="s">
        <v>250</v>
      </c>
      <c r="AU87" s="185" t="s">
        <v>82</v>
      </c>
      <c r="AY87" s="18" t="s">
        <v>130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80</v>
      </c>
      <c r="BK87" s="186">
        <f>ROUND(I87*H87,2)</f>
        <v>0</v>
      </c>
      <c r="BL87" s="18" t="s">
        <v>228</v>
      </c>
      <c r="BM87" s="185" t="s">
        <v>496</v>
      </c>
    </row>
    <row r="88" spans="1:65" s="13" customFormat="1">
      <c r="B88" s="192"/>
      <c r="C88" s="193"/>
      <c r="D88" s="194" t="s">
        <v>142</v>
      </c>
      <c r="E88" s="193"/>
      <c r="F88" s="196" t="s">
        <v>497</v>
      </c>
      <c r="G88" s="193"/>
      <c r="H88" s="197">
        <v>10.5</v>
      </c>
      <c r="I88" s="198"/>
      <c r="J88" s="193"/>
      <c r="K88" s="193"/>
      <c r="L88" s="199"/>
      <c r="M88" s="200"/>
      <c r="N88" s="201"/>
      <c r="O88" s="201"/>
      <c r="P88" s="201"/>
      <c r="Q88" s="201"/>
      <c r="R88" s="201"/>
      <c r="S88" s="201"/>
      <c r="T88" s="202"/>
      <c r="AT88" s="203" t="s">
        <v>142</v>
      </c>
      <c r="AU88" s="203" t="s">
        <v>82</v>
      </c>
      <c r="AV88" s="13" t="s">
        <v>82</v>
      </c>
      <c r="AW88" s="13" t="s">
        <v>4</v>
      </c>
      <c r="AX88" s="13" t="s">
        <v>80</v>
      </c>
      <c r="AY88" s="203" t="s">
        <v>130</v>
      </c>
    </row>
    <row r="89" spans="1:65" s="2" customFormat="1" ht="33" customHeight="1">
      <c r="A89" s="35"/>
      <c r="B89" s="36"/>
      <c r="C89" s="174" t="s">
        <v>131</v>
      </c>
      <c r="D89" s="174" t="s">
        <v>133</v>
      </c>
      <c r="E89" s="175" t="s">
        <v>498</v>
      </c>
      <c r="F89" s="176" t="s">
        <v>499</v>
      </c>
      <c r="G89" s="177" t="s">
        <v>491</v>
      </c>
      <c r="H89" s="178">
        <v>145</v>
      </c>
      <c r="I89" s="179"/>
      <c r="J89" s="180">
        <f>ROUND(I89*H89,2)</f>
        <v>0</v>
      </c>
      <c r="K89" s="176" t="s">
        <v>137</v>
      </c>
      <c r="L89" s="40"/>
      <c r="M89" s="181" t="s">
        <v>19</v>
      </c>
      <c r="N89" s="182" t="s">
        <v>43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228</v>
      </c>
      <c r="AT89" s="185" t="s">
        <v>133</v>
      </c>
      <c r="AU89" s="185" t="s">
        <v>82</v>
      </c>
      <c r="AY89" s="18" t="s">
        <v>130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80</v>
      </c>
      <c r="BK89" s="186">
        <f>ROUND(I89*H89,2)</f>
        <v>0</v>
      </c>
      <c r="BL89" s="18" t="s">
        <v>228</v>
      </c>
      <c r="BM89" s="185" t="s">
        <v>500</v>
      </c>
    </row>
    <row r="90" spans="1:65" s="2" customFormat="1">
      <c r="A90" s="35"/>
      <c r="B90" s="36"/>
      <c r="C90" s="37"/>
      <c r="D90" s="187" t="s">
        <v>140</v>
      </c>
      <c r="E90" s="37"/>
      <c r="F90" s="188" t="s">
        <v>501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140</v>
      </c>
      <c r="AU90" s="18" t="s">
        <v>82</v>
      </c>
    </row>
    <row r="91" spans="1:65" s="13" customFormat="1">
      <c r="B91" s="192"/>
      <c r="C91" s="193"/>
      <c r="D91" s="194" t="s">
        <v>142</v>
      </c>
      <c r="E91" s="195" t="s">
        <v>19</v>
      </c>
      <c r="F91" s="196" t="s">
        <v>502</v>
      </c>
      <c r="G91" s="193"/>
      <c r="H91" s="197">
        <v>145</v>
      </c>
      <c r="I91" s="198"/>
      <c r="J91" s="193"/>
      <c r="K91" s="193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142</v>
      </c>
      <c r="AU91" s="203" t="s">
        <v>82</v>
      </c>
      <c r="AV91" s="13" t="s">
        <v>82</v>
      </c>
      <c r="AW91" s="13" t="s">
        <v>33</v>
      </c>
      <c r="AX91" s="13" t="s">
        <v>80</v>
      </c>
      <c r="AY91" s="203" t="s">
        <v>130</v>
      </c>
    </row>
    <row r="92" spans="1:65" s="2" customFormat="1" ht="16.5" customHeight="1">
      <c r="A92" s="35"/>
      <c r="B92" s="36"/>
      <c r="C92" s="215" t="s">
        <v>138</v>
      </c>
      <c r="D92" s="215" t="s">
        <v>250</v>
      </c>
      <c r="E92" s="216" t="s">
        <v>503</v>
      </c>
      <c r="F92" s="217" t="s">
        <v>504</v>
      </c>
      <c r="G92" s="218" t="s">
        <v>491</v>
      </c>
      <c r="H92" s="219">
        <v>166.75</v>
      </c>
      <c r="I92" s="220"/>
      <c r="J92" s="221">
        <f>ROUND(I92*H92,2)</f>
        <v>0</v>
      </c>
      <c r="K92" s="217" t="s">
        <v>19</v>
      </c>
      <c r="L92" s="222"/>
      <c r="M92" s="223" t="s">
        <v>19</v>
      </c>
      <c r="N92" s="224" t="s">
        <v>43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253</v>
      </c>
      <c r="AT92" s="185" t="s">
        <v>250</v>
      </c>
      <c r="AU92" s="185" t="s">
        <v>82</v>
      </c>
      <c r="AY92" s="18" t="s">
        <v>130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80</v>
      </c>
      <c r="BK92" s="186">
        <f>ROUND(I92*H92,2)</f>
        <v>0</v>
      </c>
      <c r="BL92" s="18" t="s">
        <v>228</v>
      </c>
      <c r="BM92" s="185" t="s">
        <v>505</v>
      </c>
    </row>
    <row r="93" spans="1:65" s="13" customFormat="1">
      <c r="B93" s="192"/>
      <c r="C93" s="193"/>
      <c r="D93" s="194" t="s">
        <v>142</v>
      </c>
      <c r="E93" s="193"/>
      <c r="F93" s="196" t="s">
        <v>506</v>
      </c>
      <c r="G93" s="193"/>
      <c r="H93" s="197">
        <v>166.75</v>
      </c>
      <c r="I93" s="198"/>
      <c r="J93" s="193"/>
      <c r="K93" s="193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142</v>
      </c>
      <c r="AU93" s="203" t="s">
        <v>82</v>
      </c>
      <c r="AV93" s="13" t="s">
        <v>82</v>
      </c>
      <c r="AW93" s="13" t="s">
        <v>4</v>
      </c>
      <c r="AX93" s="13" t="s">
        <v>80</v>
      </c>
      <c r="AY93" s="203" t="s">
        <v>130</v>
      </c>
    </row>
    <row r="94" spans="1:65" s="2" customFormat="1" ht="24.2" customHeight="1">
      <c r="A94" s="35"/>
      <c r="B94" s="36"/>
      <c r="C94" s="174" t="s">
        <v>164</v>
      </c>
      <c r="D94" s="174" t="s">
        <v>133</v>
      </c>
      <c r="E94" s="175" t="s">
        <v>507</v>
      </c>
      <c r="F94" s="176" t="s">
        <v>508</v>
      </c>
      <c r="G94" s="177" t="s">
        <v>491</v>
      </c>
      <c r="H94" s="178">
        <v>100</v>
      </c>
      <c r="I94" s="179"/>
      <c r="J94" s="180">
        <f>ROUND(I94*H94,2)</f>
        <v>0</v>
      </c>
      <c r="K94" s="176" t="s">
        <v>137</v>
      </c>
      <c r="L94" s="40"/>
      <c r="M94" s="181" t="s">
        <v>19</v>
      </c>
      <c r="N94" s="182" t="s">
        <v>43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228</v>
      </c>
      <c r="AT94" s="185" t="s">
        <v>133</v>
      </c>
      <c r="AU94" s="185" t="s">
        <v>82</v>
      </c>
      <c r="AY94" s="18" t="s">
        <v>130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80</v>
      </c>
      <c r="BK94" s="186">
        <f>ROUND(I94*H94,2)</f>
        <v>0</v>
      </c>
      <c r="BL94" s="18" t="s">
        <v>228</v>
      </c>
      <c r="BM94" s="185" t="s">
        <v>509</v>
      </c>
    </row>
    <row r="95" spans="1:65" s="2" customFormat="1">
      <c r="A95" s="35"/>
      <c r="B95" s="36"/>
      <c r="C95" s="37"/>
      <c r="D95" s="187" t="s">
        <v>140</v>
      </c>
      <c r="E95" s="37"/>
      <c r="F95" s="188" t="s">
        <v>510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140</v>
      </c>
      <c r="AU95" s="18" t="s">
        <v>82</v>
      </c>
    </row>
    <row r="96" spans="1:65" s="2" customFormat="1" ht="16.5" customHeight="1">
      <c r="A96" s="35"/>
      <c r="B96" s="36"/>
      <c r="C96" s="215" t="s">
        <v>144</v>
      </c>
      <c r="D96" s="215" t="s">
        <v>250</v>
      </c>
      <c r="E96" s="216" t="s">
        <v>511</v>
      </c>
      <c r="F96" s="217" t="s">
        <v>512</v>
      </c>
      <c r="G96" s="218" t="s">
        <v>491</v>
      </c>
      <c r="H96" s="219">
        <v>66.125</v>
      </c>
      <c r="I96" s="220"/>
      <c r="J96" s="221">
        <f>ROUND(I96*H96,2)</f>
        <v>0</v>
      </c>
      <c r="K96" s="217" t="s">
        <v>137</v>
      </c>
      <c r="L96" s="222"/>
      <c r="M96" s="223" t="s">
        <v>19</v>
      </c>
      <c r="N96" s="224" t="s">
        <v>43</v>
      </c>
      <c r="O96" s="65"/>
      <c r="P96" s="183">
        <f>O96*H96</f>
        <v>0</v>
      </c>
      <c r="Q96" s="183">
        <v>1.2E-4</v>
      </c>
      <c r="R96" s="183">
        <f>Q96*H96</f>
        <v>7.9349999999999993E-3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253</v>
      </c>
      <c r="AT96" s="185" t="s">
        <v>250</v>
      </c>
      <c r="AU96" s="185" t="s">
        <v>82</v>
      </c>
      <c r="AY96" s="18" t="s">
        <v>130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80</v>
      </c>
      <c r="BK96" s="186">
        <f>ROUND(I96*H96,2)</f>
        <v>0</v>
      </c>
      <c r="BL96" s="18" t="s">
        <v>228</v>
      </c>
      <c r="BM96" s="185" t="s">
        <v>513</v>
      </c>
    </row>
    <row r="97" spans="1:65" s="13" customFormat="1">
      <c r="B97" s="192"/>
      <c r="C97" s="193"/>
      <c r="D97" s="194" t="s">
        <v>142</v>
      </c>
      <c r="E97" s="195" t="s">
        <v>19</v>
      </c>
      <c r="F97" s="196" t="s">
        <v>514</v>
      </c>
      <c r="G97" s="193"/>
      <c r="H97" s="197">
        <v>57.5</v>
      </c>
      <c r="I97" s="198"/>
      <c r="J97" s="193"/>
      <c r="K97" s="193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142</v>
      </c>
      <c r="AU97" s="203" t="s">
        <v>82</v>
      </c>
      <c r="AV97" s="13" t="s">
        <v>82</v>
      </c>
      <c r="AW97" s="13" t="s">
        <v>33</v>
      </c>
      <c r="AX97" s="13" t="s">
        <v>80</v>
      </c>
      <c r="AY97" s="203" t="s">
        <v>130</v>
      </c>
    </row>
    <row r="98" spans="1:65" s="13" customFormat="1">
      <c r="B98" s="192"/>
      <c r="C98" s="193"/>
      <c r="D98" s="194" t="s">
        <v>142</v>
      </c>
      <c r="E98" s="193"/>
      <c r="F98" s="196" t="s">
        <v>515</v>
      </c>
      <c r="G98" s="193"/>
      <c r="H98" s="197">
        <v>66.125</v>
      </c>
      <c r="I98" s="198"/>
      <c r="J98" s="193"/>
      <c r="K98" s="193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142</v>
      </c>
      <c r="AU98" s="203" t="s">
        <v>82</v>
      </c>
      <c r="AV98" s="13" t="s">
        <v>82</v>
      </c>
      <c r="AW98" s="13" t="s">
        <v>4</v>
      </c>
      <c r="AX98" s="13" t="s">
        <v>80</v>
      </c>
      <c r="AY98" s="203" t="s">
        <v>130</v>
      </c>
    </row>
    <row r="99" spans="1:65" s="2" customFormat="1" ht="16.5" customHeight="1">
      <c r="A99" s="35"/>
      <c r="B99" s="36"/>
      <c r="C99" s="215" t="s">
        <v>176</v>
      </c>
      <c r="D99" s="215" t="s">
        <v>250</v>
      </c>
      <c r="E99" s="216" t="s">
        <v>516</v>
      </c>
      <c r="F99" s="217" t="s">
        <v>517</v>
      </c>
      <c r="G99" s="218" t="s">
        <v>491</v>
      </c>
      <c r="H99" s="219">
        <v>66.125</v>
      </c>
      <c r="I99" s="220"/>
      <c r="J99" s="221">
        <f>ROUND(I99*H99,2)</f>
        <v>0</v>
      </c>
      <c r="K99" s="217" t="s">
        <v>137</v>
      </c>
      <c r="L99" s="222"/>
      <c r="M99" s="223" t="s">
        <v>19</v>
      </c>
      <c r="N99" s="224" t="s">
        <v>43</v>
      </c>
      <c r="O99" s="65"/>
      <c r="P99" s="183">
        <f>O99*H99</f>
        <v>0</v>
      </c>
      <c r="Q99" s="183">
        <v>1.7000000000000001E-4</v>
      </c>
      <c r="R99" s="183">
        <f>Q99*H99</f>
        <v>1.1241250000000001E-2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253</v>
      </c>
      <c r="AT99" s="185" t="s">
        <v>250</v>
      </c>
      <c r="AU99" s="185" t="s">
        <v>82</v>
      </c>
      <c r="AY99" s="18" t="s">
        <v>130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80</v>
      </c>
      <c r="BK99" s="186">
        <f>ROUND(I99*H99,2)</f>
        <v>0</v>
      </c>
      <c r="BL99" s="18" t="s">
        <v>228</v>
      </c>
      <c r="BM99" s="185" t="s">
        <v>518</v>
      </c>
    </row>
    <row r="100" spans="1:65" s="13" customFormat="1">
      <c r="B100" s="192"/>
      <c r="C100" s="193"/>
      <c r="D100" s="194" t="s">
        <v>142</v>
      </c>
      <c r="E100" s="195" t="s">
        <v>19</v>
      </c>
      <c r="F100" s="196" t="s">
        <v>514</v>
      </c>
      <c r="G100" s="193"/>
      <c r="H100" s="197">
        <v>57.5</v>
      </c>
      <c r="I100" s="198"/>
      <c r="J100" s="193"/>
      <c r="K100" s="193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142</v>
      </c>
      <c r="AU100" s="203" t="s">
        <v>82</v>
      </c>
      <c r="AV100" s="13" t="s">
        <v>82</v>
      </c>
      <c r="AW100" s="13" t="s">
        <v>33</v>
      </c>
      <c r="AX100" s="13" t="s">
        <v>80</v>
      </c>
      <c r="AY100" s="203" t="s">
        <v>130</v>
      </c>
    </row>
    <row r="101" spans="1:65" s="13" customFormat="1">
      <c r="B101" s="192"/>
      <c r="C101" s="193"/>
      <c r="D101" s="194" t="s">
        <v>142</v>
      </c>
      <c r="E101" s="193"/>
      <c r="F101" s="196" t="s">
        <v>515</v>
      </c>
      <c r="G101" s="193"/>
      <c r="H101" s="197">
        <v>66.125</v>
      </c>
      <c r="I101" s="198"/>
      <c r="J101" s="193"/>
      <c r="K101" s="193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142</v>
      </c>
      <c r="AU101" s="203" t="s">
        <v>82</v>
      </c>
      <c r="AV101" s="13" t="s">
        <v>82</v>
      </c>
      <c r="AW101" s="13" t="s">
        <v>4</v>
      </c>
      <c r="AX101" s="13" t="s">
        <v>80</v>
      </c>
      <c r="AY101" s="203" t="s">
        <v>130</v>
      </c>
    </row>
    <row r="102" spans="1:65" s="2" customFormat="1" ht="24.2" customHeight="1">
      <c r="A102" s="35"/>
      <c r="B102" s="36"/>
      <c r="C102" s="174" t="s">
        <v>182</v>
      </c>
      <c r="D102" s="174" t="s">
        <v>133</v>
      </c>
      <c r="E102" s="175" t="s">
        <v>519</v>
      </c>
      <c r="F102" s="176" t="s">
        <v>520</v>
      </c>
      <c r="G102" s="177" t="s">
        <v>491</v>
      </c>
      <c r="H102" s="178">
        <v>145</v>
      </c>
      <c r="I102" s="179"/>
      <c r="J102" s="180">
        <f>ROUND(I102*H102,2)</f>
        <v>0</v>
      </c>
      <c r="K102" s="176" t="s">
        <v>137</v>
      </c>
      <c r="L102" s="40"/>
      <c r="M102" s="181" t="s">
        <v>19</v>
      </c>
      <c r="N102" s="182" t="s">
        <v>43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228</v>
      </c>
      <c r="AT102" s="185" t="s">
        <v>133</v>
      </c>
      <c r="AU102" s="185" t="s">
        <v>82</v>
      </c>
      <c r="AY102" s="18" t="s">
        <v>130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80</v>
      </c>
      <c r="BK102" s="186">
        <f>ROUND(I102*H102,2)</f>
        <v>0</v>
      </c>
      <c r="BL102" s="18" t="s">
        <v>228</v>
      </c>
      <c r="BM102" s="185" t="s">
        <v>521</v>
      </c>
    </row>
    <row r="103" spans="1:65" s="2" customFormat="1">
      <c r="A103" s="35"/>
      <c r="B103" s="36"/>
      <c r="C103" s="37"/>
      <c r="D103" s="187" t="s">
        <v>140</v>
      </c>
      <c r="E103" s="37"/>
      <c r="F103" s="188" t="s">
        <v>522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140</v>
      </c>
      <c r="AU103" s="18" t="s">
        <v>82</v>
      </c>
    </row>
    <row r="104" spans="1:65" s="13" customFormat="1">
      <c r="B104" s="192"/>
      <c r="C104" s="193"/>
      <c r="D104" s="194" t="s">
        <v>142</v>
      </c>
      <c r="E104" s="195" t="s">
        <v>19</v>
      </c>
      <c r="F104" s="196" t="s">
        <v>502</v>
      </c>
      <c r="G104" s="193"/>
      <c r="H104" s="197">
        <v>145</v>
      </c>
      <c r="I104" s="198"/>
      <c r="J104" s="193"/>
      <c r="K104" s="193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142</v>
      </c>
      <c r="AU104" s="203" t="s">
        <v>82</v>
      </c>
      <c r="AV104" s="13" t="s">
        <v>82</v>
      </c>
      <c r="AW104" s="13" t="s">
        <v>33</v>
      </c>
      <c r="AX104" s="13" t="s">
        <v>80</v>
      </c>
      <c r="AY104" s="203" t="s">
        <v>130</v>
      </c>
    </row>
    <row r="105" spans="1:65" s="2" customFormat="1" ht="24.2" customHeight="1">
      <c r="A105" s="35"/>
      <c r="B105" s="36"/>
      <c r="C105" s="215" t="s">
        <v>170</v>
      </c>
      <c r="D105" s="215" t="s">
        <v>250</v>
      </c>
      <c r="E105" s="216" t="s">
        <v>523</v>
      </c>
      <c r="F105" s="217" t="s">
        <v>524</v>
      </c>
      <c r="G105" s="218" t="s">
        <v>491</v>
      </c>
      <c r="H105" s="219">
        <v>166.75</v>
      </c>
      <c r="I105" s="220"/>
      <c r="J105" s="221">
        <f>ROUND(I105*H105,2)</f>
        <v>0</v>
      </c>
      <c r="K105" s="217" t="s">
        <v>137</v>
      </c>
      <c r="L105" s="222"/>
      <c r="M105" s="223" t="s">
        <v>19</v>
      </c>
      <c r="N105" s="224" t="s">
        <v>43</v>
      </c>
      <c r="O105" s="65"/>
      <c r="P105" s="183">
        <f>O105*H105</f>
        <v>0</v>
      </c>
      <c r="Q105" s="183">
        <v>6.4999999999999997E-4</v>
      </c>
      <c r="R105" s="183">
        <f>Q105*H105</f>
        <v>0.1083875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253</v>
      </c>
      <c r="AT105" s="185" t="s">
        <v>250</v>
      </c>
      <c r="AU105" s="185" t="s">
        <v>82</v>
      </c>
      <c r="AY105" s="18" t="s">
        <v>130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80</v>
      </c>
      <c r="BK105" s="186">
        <f>ROUND(I105*H105,2)</f>
        <v>0</v>
      </c>
      <c r="BL105" s="18" t="s">
        <v>228</v>
      </c>
      <c r="BM105" s="185" t="s">
        <v>525</v>
      </c>
    </row>
    <row r="106" spans="1:65" s="13" customFormat="1">
      <c r="B106" s="192"/>
      <c r="C106" s="193"/>
      <c r="D106" s="194" t="s">
        <v>142</v>
      </c>
      <c r="E106" s="193"/>
      <c r="F106" s="196" t="s">
        <v>506</v>
      </c>
      <c r="G106" s="193"/>
      <c r="H106" s="197">
        <v>166.75</v>
      </c>
      <c r="I106" s="198"/>
      <c r="J106" s="193"/>
      <c r="K106" s="193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142</v>
      </c>
      <c r="AU106" s="203" t="s">
        <v>82</v>
      </c>
      <c r="AV106" s="13" t="s">
        <v>82</v>
      </c>
      <c r="AW106" s="13" t="s">
        <v>4</v>
      </c>
      <c r="AX106" s="13" t="s">
        <v>80</v>
      </c>
      <c r="AY106" s="203" t="s">
        <v>130</v>
      </c>
    </row>
    <row r="107" spans="1:65" s="2" customFormat="1" ht="24.2" customHeight="1">
      <c r="A107" s="35"/>
      <c r="B107" s="36"/>
      <c r="C107" s="174" t="s">
        <v>192</v>
      </c>
      <c r="D107" s="174" t="s">
        <v>133</v>
      </c>
      <c r="E107" s="175" t="s">
        <v>526</v>
      </c>
      <c r="F107" s="176" t="s">
        <v>527</v>
      </c>
      <c r="G107" s="177" t="s">
        <v>422</v>
      </c>
      <c r="H107" s="178">
        <v>2</v>
      </c>
      <c r="I107" s="179"/>
      <c r="J107" s="180">
        <f>ROUND(I107*H107,2)</f>
        <v>0</v>
      </c>
      <c r="K107" s="176" t="s">
        <v>19</v>
      </c>
      <c r="L107" s="40"/>
      <c r="M107" s="181" t="s">
        <v>19</v>
      </c>
      <c r="N107" s="182" t="s">
        <v>43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228</v>
      </c>
      <c r="AT107" s="185" t="s">
        <v>133</v>
      </c>
      <c r="AU107" s="185" t="s">
        <v>82</v>
      </c>
      <c r="AY107" s="18" t="s">
        <v>130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80</v>
      </c>
      <c r="BK107" s="186">
        <f>ROUND(I107*H107,2)</f>
        <v>0</v>
      </c>
      <c r="BL107" s="18" t="s">
        <v>228</v>
      </c>
      <c r="BM107" s="185" t="s">
        <v>528</v>
      </c>
    </row>
    <row r="108" spans="1:65" s="2" customFormat="1" ht="16.5" customHeight="1">
      <c r="A108" s="35"/>
      <c r="B108" s="36"/>
      <c r="C108" s="174" t="s">
        <v>198</v>
      </c>
      <c r="D108" s="174" t="s">
        <v>133</v>
      </c>
      <c r="E108" s="175" t="s">
        <v>529</v>
      </c>
      <c r="F108" s="176" t="s">
        <v>530</v>
      </c>
      <c r="G108" s="177" t="s">
        <v>422</v>
      </c>
      <c r="H108" s="178">
        <v>2</v>
      </c>
      <c r="I108" s="179"/>
      <c r="J108" s="180">
        <f>ROUND(I108*H108,2)</f>
        <v>0</v>
      </c>
      <c r="K108" s="176" t="s">
        <v>19</v>
      </c>
      <c r="L108" s="40"/>
      <c r="M108" s="181" t="s">
        <v>19</v>
      </c>
      <c r="N108" s="182" t="s">
        <v>43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228</v>
      </c>
      <c r="AT108" s="185" t="s">
        <v>133</v>
      </c>
      <c r="AU108" s="185" t="s">
        <v>82</v>
      </c>
      <c r="AY108" s="18" t="s">
        <v>130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80</v>
      </c>
      <c r="BK108" s="186">
        <f>ROUND(I108*H108,2)</f>
        <v>0</v>
      </c>
      <c r="BL108" s="18" t="s">
        <v>228</v>
      </c>
      <c r="BM108" s="185" t="s">
        <v>531</v>
      </c>
    </row>
    <row r="109" spans="1:65" s="2" customFormat="1" ht="16.5" customHeight="1">
      <c r="A109" s="35"/>
      <c r="B109" s="36"/>
      <c r="C109" s="174" t="s">
        <v>8</v>
      </c>
      <c r="D109" s="174" t="s">
        <v>133</v>
      </c>
      <c r="E109" s="175" t="s">
        <v>532</v>
      </c>
      <c r="F109" s="176" t="s">
        <v>533</v>
      </c>
      <c r="G109" s="177" t="s">
        <v>422</v>
      </c>
      <c r="H109" s="178">
        <v>2</v>
      </c>
      <c r="I109" s="179"/>
      <c r="J109" s="180">
        <f>ROUND(I109*H109,2)</f>
        <v>0</v>
      </c>
      <c r="K109" s="176" t="s">
        <v>19</v>
      </c>
      <c r="L109" s="40"/>
      <c r="M109" s="181" t="s">
        <v>19</v>
      </c>
      <c r="N109" s="182" t="s">
        <v>43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228</v>
      </c>
      <c r="AT109" s="185" t="s">
        <v>133</v>
      </c>
      <c r="AU109" s="185" t="s">
        <v>82</v>
      </c>
      <c r="AY109" s="18" t="s">
        <v>130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80</v>
      </c>
      <c r="BK109" s="186">
        <f>ROUND(I109*H109,2)</f>
        <v>0</v>
      </c>
      <c r="BL109" s="18" t="s">
        <v>228</v>
      </c>
      <c r="BM109" s="185" t="s">
        <v>534</v>
      </c>
    </row>
    <row r="110" spans="1:65" s="2" customFormat="1" ht="16.5" customHeight="1">
      <c r="A110" s="35"/>
      <c r="B110" s="36"/>
      <c r="C110" s="174" t="s">
        <v>211</v>
      </c>
      <c r="D110" s="174" t="s">
        <v>133</v>
      </c>
      <c r="E110" s="175" t="s">
        <v>535</v>
      </c>
      <c r="F110" s="176" t="s">
        <v>536</v>
      </c>
      <c r="G110" s="177" t="s">
        <v>422</v>
      </c>
      <c r="H110" s="178">
        <v>2</v>
      </c>
      <c r="I110" s="179"/>
      <c r="J110" s="180">
        <f>ROUND(I110*H110,2)</f>
        <v>0</v>
      </c>
      <c r="K110" s="176" t="s">
        <v>19</v>
      </c>
      <c r="L110" s="40"/>
      <c r="M110" s="181" t="s">
        <v>19</v>
      </c>
      <c r="N110" s="182" t="s">
        <v>43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228</v>
      </c>
      <c r="AT110" s="185" t="s">
        <v>133</v>
      </c>
      <c r="AU110" s="185" t="s">
        <v>82</v>
      </c>
      <c r="AY110" s="18" t="s">
        <v>130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80</v>
      </c>
      <c r="BK110" s="186">
        <f>ROUND(I110*H110,2)</f>
        <v>0</v>
      </c>
      <c r="BL110" s="18" t="s">
        <v>228</v>
      </c>
      <c r="BM110" s="185" t="s">
        <v>537</v>
      </c>
    </row>
    <row r="111" spans="1:65" s="2" customFormat="1" ht="24.2" customHeight="1">
      <c r="A111" s="35"/>
      <c r="B111" s="36"/>
      <c r="C111" s="174" t="s">
        <v>217</v>
      </c>
      <c r="D111" s="174" t="s">
        <v>133</v>
      </c>
      <c r="E111" s="175" t="s">
        <v>538</v>
      </c>
      <c r="F111" s="176" t="s">
        <v>539</v>
      </c>
      <c r="G111" s="177" t="s">
        <v>148</v>
      </c>
      <c r="H111" s="178">
        <v>1</v>
      </c>
      <c r="I111" s="179"/>
      <c r="J111" s="180">
        <f>ROUND(I111*H111,2)</f>
        <v>0</v>
      </c>
      <c r="K111" s="176" t="s">
        <v>137</v>
      </c>
      <c r="L111" s="40"/>
      <c r="M111" s="181" t="s">
        <v>19</v>
      </c>
      <c r="N111" s="182" t="s">
        <v>43</v>
      </c>
      <c r="O111" s="65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228</v>
      </c>
      <c r="AT111" s="185" t="s">
        <v>133</v>
      </c>
      <c r="AU111" s="185" t="s">
        <v>82</v>
      </c>
      <c r="AY111" s="18" t="s">
        <v>130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80</v>
      </c>
      <c r="BK111" s="186">
        <f>ROUND(I111*H111,2)</f>
        <v>0</v>
      </c>
      <c r="BL111" s="18" t="s">
        <v>228</v>
      </c>
      <c r="BM111" s="185" t="s">
        <v>540</v>
      </c>
    </row>
    <row r="112" spans="1:65" s="2" customFormat="1">
      <c r="A112" s="35"/>
      <c r="B112" s="36"/>
      <c r="C112" s="37"/>
      <c r="D112" s="187" t="s">
        <v>140</v>
      </c>
      <c r="E112" s="37"/>
      <c r="F112" s="188" t="s">
        <v>541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140</v>
      </c>
      <c r="AU112" s="18" t="s">
        <v>82</v>
      </c>
    </row>
    <row r="113" spans="1:65" s="2" customFormat="1" ht="24.2" customHeight="1">
      <c r="A113" s="35"/>
      <c r="B113" s="36"/>
      <c r="C113" s="174" t="s">
        <v>222</v>
      </c>
      <c r="D113" s="174" t="s">
        <v>133</v>
      </c>
      <c r="E113" s="175" t="s">
        <v>542</v>
      </c>
      <c r="F113" s="176" t="s">
        <v>543</v>
      </c>
      <c r="G113" s="177" t="s">
        <v>214</v>
      </c>
      <c r="H113" s="178">
        <v>0.13300000000000001</v>
      </c>
      <c r="I113" s="179"/>
      <c r="J113" s="180">
        <f>ROUND(I113*H113,2)</f>
        <v>0</v>
      </c>
      <c r="K113" s="176" t="s">
        <v>137</v>
      </c>
      <c r="L113" s="40"/>
      <c r="M113" s="181" t="s">
        <v>19</v>
      </c>
      <c r="N113" s="182" t="s">
        <v>43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228</v>
      </c>
      <c r="AT113" s="185" t="s">
        <v>133</v>
      </c>
      <c r="AU113" s="185" t="s">
        <v>82</v>
      </c>
      <c r="AY113" s="18" t="s">
        <v>130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80</v>
      </c>
      <c r="BK113" s="186">
        <f>ROUND(I113*H113,2)</f>
        <v>0</v>
      </c>
      <c r="BL113" s="18" t="s">
        <v>228</v>
      </c>
      <c r="BM113" s="185" t="s">
        <v>544</v>
      </c>
    </row>
    <row r="114" spans="1:65" s="2" customFormat="1">
      <c r="A114" s="35"/>
      <c r="B114" s="36"/>
      <c r="C114" s="37"/>
      <c r="D114" s="187" t="s">
        <v>140</v>
      </c>
      <c r="E114" s="37"/>
      <c r="F114" s="188" t="s">
        <v>545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140</v>
      </c>
      <c r="AU114" s="18" t="s">
        <v>82</v>
      </c>
    </row>
    <row r="115" spans="1:65" s="12" customFormat="1" ht="22.9" customHeight="1">
      <c r="B115" s="158"/>
      <c r="C115" s="159"/>
      <c r="D115" s="160" t="s">
        <v>71</v>
      </c>
      <c r="E115" s="172" t="s">
        <v>546</v>
      </c>
      <c r="F115" s="172" t="s">
        <v>547</v>
      </c>
      <c r="G115" s="159"/>
      <c r="H115" s="159"/>
      <c r="I115" s="162"/>
      <c r="J115" s="173">
        <f>BK115</f>
        <v>0</v>
      </c>
      <c r="K115" s="159"/>
      <c r="L115" s="164"/>
      <c r="M115" s="165"/>
      <c r="N115" s="166"/>
      <c r="O115" s="166"/>
      <c r="P115" s="167">
        <f>SUM(P116:P119)</f>
        <v>0</v>
      </c>
      <c r="Q115" s="166"/>
      <c r="R115" s="167">
        <f>SUM(R116:R119)</f>
        <v>0.13499999999999998</v>
      </c>
      <c r="S115" s="166"/>
      <c r="T115" s="168">
        <f>SUM(T116:T119)</f>
        <v>0</v>
      </c>
      <c r="AR115" s="169" t="s">
        <v>82</v>
      </c>
      <c r="AT115" s="170" t="s">
        <v>71</v>
      </c>
      <c r="AU115" s="170" t="s">
        <v>80</v>
      </c>
      <c r="AY115" s="169" t="s">
        <v>130</v>
      </c>
      <c r="BK115" s="171">
        <f>SUM(BK116:BK119)</f>
        <v>0</v>
      </c>
    </row>
    <row r="116" spans="1:65" s="2" customFormat="1" ht="16.5" customHeight="1">
      <c r="A116" s="35"/>
      <c r="B116" s="36"/>
      <c r="C116" s="174" t="s">
        <v>228</v>
      </c>
      <c r="D116" s="174" t="s">
        <v>133</v>
      </c>
      <c r="E116" s="175" t="s">
        <v>548</v>
      </c>
      <c r="F116" s="176" t="s">
        <v>549</v>
      </c>
      <c r="G116" s="177" t="s">
        <v>491</v>
      </c>
      <c r="H116" s="178">
        <v>60</v>
      </c>
      <c r="I116" s="179"/>
      <c r="J116" s="180">
        <f>ROUND(I116*H116,2)</f>
        <v>0</v>
      </c>
      <c r="K116" s="176" t="s">
        <v>137</v>
      </c>
      <c r="L116" s="40"/>
      <c r="M116" s="181" t="s">
        <v>19</v>
      </c>
      <c r="N116" s="182" t="s">
        <v>43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228</v>
      </c>
      <c r="AT116" s="185" t="s">
        <v>133</v>
      </c>
      <c r="AU116" s="185" t="s">
        <v>82</v>
      </c>
      <c r="AY116" s="18" t="s">
        <v>130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80</v>
      </c>
      <c r="BK116" s="186">
        <f>ROUND(I116*H116,2)</f>
        <v>0</v>
      </c>
      <c r="BL116" s="18" t="s">
        <v>228</v>
      </c>
      <c r="BM116" s="185" t="s">
        <v>550</v>
      </c>
    </row>
    <row r="117" spans="1:65" s="2" customFormat="1">
      <c r="A117" s="35"/>
      <c r="B117" s="36"/>
      <c r="C117" s="37"/>
      <c r="D117" s="187" t="s">
        <v>140</v>
      </c>
      <c r="E117" s="37"/>
      <c r="F117" s="188" t="s">
        <v>551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140</v>
      </c>
      <c r="AU117" s="18" t="s">
        <v>82</v>
      </c>
    </row>
    <row r="118" spans="1:65" s="13" customFormat="1">
      <c r="B118" s="192"/>
      <c r="C118" s="193"/>
      <c r="D118" s="194" t="s">
        <v>142</v>
      </c>
      <c r="E118" s="195" t="s">
        <v>19</v>
      </c>
      <c r="F118" s="196" t="s">
        <v>552</v>
      </c>
      <c r="G118" s="193"/>
      <c r="H118" s="197">
        <v>60</v>
      </c>
      <c r="I118" s="198"/>
      <c r="J118" s="193"/>
      <c r="K118" s="193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142</v>
      </c>
      <c r="AU118" s="203" t="s">
        <v>82</v>
      </c>
      <c r="AV118" s="13" t="s">
        <v>82</v>
      </c>
      <c r="AW118" s="13" t="s">
        <v>33</v>
      </c>
      <c r="AX118" s="13" t="s">
        <v>80</v>
      </c>
      <c r="AY118" s="203" t="s">
        <v>130</v>
      </c>
    </row>
    <row r="119" spans="1:65" s="2" customFormat="1" ht="16.5" customHeight="1">
      <c r="A119" s="35"/>
      <c r="B119" s="36"/>
      <c r="C119" s="215" t="s">
        <v>235</v>
      </c>
      <c r="D119" s="215" t="s">
        <v>250</v>
      </c>
      <c r="E119" s="216" t="s">
        <v>553</v>
      </c>
      <c r="F119" s="217" t="s">
        <v>554</v>
      </c>
      <c r="G119" s="218" t="s">
        <v>491</v>
      </c>
      <c r="H119" s="219">
        <v>60</v>
      </c>
      <c r="I119" s="220"/>
      <c r="J119" s="221">
        <f>ROUND(I119*H119,2)</f>
        <v>0</v>
      </c>
      <c r="K119" s="217" t="s">
        <v>137</v>
      </c>
      <c r="L119" s="222"/>
      <c r="M119" s="234" t="s">
        <v>19</v>
      </c>
      <c r="N119" s="235" t="s">
        <v>43</v>
      </c>
      <c r="O119" s="228"/>
      <c r="P119" s="232">
        <f>O119*H119</f>
        <v>0</v>
      </c>
      <c r="Q119" s="232">
        <v>2.2499999999999998E-3</v>
      </c>
      <c r="R119" s="232">
        <f>Q119*H119</f>
        <v>0.13499999999999998</v>
      </c>
      <c r="S119" s="232">
        <v>0</v>
      </c>
      <c r="T119" s="233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253</v>
      </c>
      <c r="AT119" s="185" t="s">
        <v>250</v>
      </c>
      <c r="AU119" s="185" t="s">
        <v>82</v>
      </c>
      <c r="AY119" s="18" t="s">
        <v>130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80</v>
      </c>
      <c r="BK119" s="186">
        <f>ROUND(I119*H119,2)</f>
        <v>0</v>
      </c>
      <c r="BL119" s="18" t="s">
        <v>228</v>
      </c>
      <c r="BM119" s="185" t="s">
        <v>555</v>
      </c>
    </row>
    <row r="120" spans="1:65" s="2" customFormat="1" ht="6.95" customHeight="1">
      <c r="A120" s="35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0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algorithmName="SHA-512" hashValue="2Zm91LLV7c7vi8LtydDscjTwYW4QJM199yfjQYA7FChpFbXvEFG+S9ZwVnLfw3Y4sxHHvudcWM34HHclljqZbA==" saltValue="sCGg0U4eA7l5PRaC2UybriJMtk76sq7VpUYEi2T9EBIM51U34iMhywPfhT1XUFc/NJGE+h3sJkBmO9Jvi/IOFQ==" spinCount="100000" sheet="1" objects="1" scenarios="1" formatColumns="0" formatRows="0" autoFilter="0"/>
  <autoFilter ref="C81:K11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  <hyperlink ref="F90" r:id="rId2"/>
    <hyperlink ref="F95" r:id="rId3"/>
    <hyperlink ref="F103" r:id="rId4"/>
    <hyperlink ref="F112" r:id="rId5"/>
    <hyperlink ref="F114" r:id="rId6"/>
    <hyperlink ref="F117" r:id="rId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18" t="s">
        <v>91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92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6" t="str">
        <f>'Rekapitulace stavby'!K6</f>
        <v>Výměna výtahů V2 a V3 v objektu Českého rozhlasu</v>
      </c>
      <c r="F7" s="367"/>
      <c r="G7" s="367"/>
      <c r="H7" s="367"/>
      <c r="L7" s="21"/>
    </row>
    <row r="8" spans="1:46" s="2" customFormat="1" ht="12" customHeight="1">
      <c r="A8" s="35"/>
      <c r="B8" s="40"/>
      <c r="C8" s="35"/>
      <c r="D8" s="106" t="s">
        <v>93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8" t="s">
        <v>556</v>
      </c>
      <c r="F9" s="369"/>
      <c r="G9" s="369"/>
      <c r="H9" s="369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15. 12. 2024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0" t="str">
        <f>'Rekapitulace stavby'!E14</f>
        <v>Vyplň údaj</v>
      </c>
      <c r="F18" s="371"/>
      <c r="G18" s="371"/>
      <c r="H18" s="371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2" t="s">
        <v>19</v>
      </c>
      <c r="F27" s="372"/>
      <c r="G27" s="372"/>
      <c r="H27" s="372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ROUND((SUM(BE82:BE99)),  2)</f>
        <v>0</v>
      </c>
      <c r="G33" s="35"/>
      <c r="H33" s="35"/>
      <c r="I33" s="119">
        <v>0.21</v>
      </c>
      <c r="J33" s="118">
        <f>ROUND(((SUM(BE82:BE99))*I33),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ROUND((SUM(BF82:BF99)),  2)</f>
        <v>0</v>
      </c>
      <c r="G34" s="35"/>
      <c r="H34" s="35"/>
      <c r="I34" s="119">
        <v>0.12</v>
      </c>
      <c r="J34" s="118">
        <f>ROUND(((SUM(BF82:BF99))*I34),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ROUND((SUM(BG82:BG99)),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ROUND((SUM(BH82:BH99)),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ROUND((SUM(BI82:BI99)),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95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4" t="str">
        <f>E7</f>
        <v>Výměna výtahů V2 a V3 v objektu Českého rozhlasu</v>
      </c>
      <c r="F48" s="365"/>
      <c r="G48" s="365"/>
      <c r="H48" s="36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93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2" t="str">
        <f>E9</f>
        <v>04 - EPS</v>
      </c>
      <c r="F50" s="363"/>
      <c r="G50" s="363"/>
      <c r="H50" s="36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Římská 385/13, Praha 2</v>
      </c>
      <c r="G52" s="37"/>
      <c r="H52" s="37"/>
      <c r="I52" s="30" t="s">
        <v>23</v>
      </c>
      <c r="J52" s="60" t="str">
        <f>IF(J12="","",J12)</f>
        <v>15. 12. 2024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Český rozhlas Vinohradská 1409/12, Praha 2</v>
      </c>
      <c r="G54" s="37"/>
      <c r="H54" s="37"/>
      <c r="I54" s="30" t="s">
        <v>31</v>
      </c>
      <c r="J54" s="33" t="str">
        <f>E21</f>
        <v>Ing. Jaroslav Borovička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Milan Dušek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96</v>
      </c>
      <c r="D57" s="132"/>
      <c r="E57" s="132"/>
      <c r="F57" s="132"/>
      <c r="G57" s="132"/>
      <c r="H57" s="132"/>
      <c r="I57" s="132"/>
      <c r="J57" s="133" t="s">
        <v>97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98</v>
      </c>
    </row>
    <row r="60" spans="1:47" s="9" customFormat="1" ht="24.95" customHeight="1">
      <c r="B60" s="135"/>
      <c r="C60" s="136"/>
      <c r="D60" s="137" t="s">
        <v>105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486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557</v>
      </c>
      <c r="E62" s="144"/>
      <c r="F62" s="144"/>
      <c r="G62" s="144"/>
      <c r="H62" s="144"/>
      <c r="I62" s="144"/>
      <c r="J62" s="145">
        <f>J96</f>
        <v>0</v>
      </c>
      <c r="K62" s="142"/>
      <c r="L62" s="146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115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64" t="str">
        <f>E7</f>
        <v>Výměna výtahů V2 a V3 v objektu Českého rozhlasu</v>
      </c>
      <c r="F72" s="365"/>
      <c r="G72" s="365"/>
      <c r="H72" s="365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93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52" t="str">
        <f>E9</f>
        <v>04 - EPS</v>
      </c>
      <c r="F74" s="363"/>
      <c r="G74" s="363"/>
      <c r="H74" s="363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>Římská 385/13, Praha 2</v>
      </c>
      <c r="G76" s="37"/>
      <c r="H76" s="37"/>
      <c r="I76" s="30" t="s">
        <v>23</v>
      </c>
      <c r="J76" s="60" t="str">
        <f>IF(J12="","",J12)</f>
        <v>15. 12. 2024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30" t="s">
        <v>25</v>
      </c>
      <c r="D78" s="37"/>
      <c r="E78" s="37"/>
      <c r="F78" s="28" t="str">
        <f>E15</f>
        <v>Český rozhlas Vinohradská 1409/12, Praha 2</v>
      </c>
      <c r="G78" s="37"/>
      <c r="H78" s="37"/>
      <c r="I78" s="30" t="s">
        <v>31</v>
      </c>
      <c r="J78" s="33" t="str">
        <f>E21</f>
        <v>Ing. Jaroslav Borovička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>Ing. Milan Dušek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116</v>
      </c>
      <c r="D81" s="150" t="s">
        <v>57</v>
      </c>
      <c r="E81" s="150" t="s">
        <v>53</v>
      </c>
      <c r="F81" s="150" t="s">
        <v>54</v>
      </c>
      <c r="G81" s="150" t="s">
        <v>117</v>
      </c>
      <c r="H81" s="150" t="s">
        <v>118</v>
      </c>
      <c r="I81" s="150" t="s">
        <v>119</v>
      </c>
      <c r="J81" s="150" t="s">
        <v>97</v>
      </c>
      <c r="K81" s="151" t="s">
        <v>120</v>
      </c>
      <c r="L81" s="152"/>
      <c r="M81" s="69" t="s">
        <v>19</v>
      </c>
      <c r="N81" s="70" t="s">
        <v>42</v>
      </c>
      <c r="O81" s="70" t="s">
        <v>121</v>
      </c>
      <c r="P81" s="70" t="s">
        <v>122</v>
      </c>
      <c r="Q81" s="70" t="s">
        <v>123</v>
      </c>
      <c r="R81" s="70" t="s">
        <v>124</v>
      </c>
      <c r="S81" s="70" t="s">
        <v>125</v>
      </c>
      <c r="T81" s="71" t="s">
        <v>126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127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</f>
        <v>0</v>
      </c>
      <c r="Q82" s="73"/>
      <c r="R82" s="155">
        <f>R83</f>
        <v>1.07E-3</v>
      </c>
      <c r="S82" s="73"/>
      <c r="T82" s="156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71</v>
      </c>
      <c r="AU82" s="18" t="s">
        <v>98</v>
      </c>
      <c r="BK82" s="157">
        <f>BK83</f>
        <v>0</v>
      </c>
    </row>
    <row r="83" spans="1:65" s="12" customFormat="1" ht="25.9" customHeight="1">
      <c r="B83" s="158"/>
      <c r="C83" s="159"/>
      <c r="D83" s="160" t="s">
        <v>71</v>
      </c>
      <c r="E83" s="161" t="s">
        <v>240</v>
      </c>
      <c r="F83" s="161" t="s">
        <v>241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P84+P96</f>
        <v>0</v>
      </c>
      <c r="Q83" s="166"/>
      <c r="R83" s="167">
        <f>R84+R96</f>
        <v>1.07E-3</v>
      </c>
      <c r="S83" s="166"/>
      <c r="T83" s="168">
        <f>T84+T96</f>
        <v>0</v>
      </c>
      <c r="AR83" s="169" t="s">
        <v>82</v>
      </c>
      <c r="AT83" s="170" t="s">
        <v>71</v>
      </c>
      <c r="AU83" s="170" t="s">
        <v>72</v>
      </c>
      <c r="AY83" s="169" t="s">
        <v>130</v>
      </c>
      <c r="BK83" s="171">
        <f>BK84+BK96</f>
        <v>0</v>
      </c>
    </row>
    <row r="84" spans="1:65" s="12" customFormat="1" ht="22.9" customHeight="1">
      <c r="B84" s="158"/>
      <c r="C84" s="159"/>
      <c r="D84" s="160" t="s">
        <v>71</v>
      </c>
      <c r="E84" s="172" t="s">
        <v>546</v>
      </c>
      <c r="F84" s="172" t="s">
        <v>547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SUM(P85:P95)</f>
        <v>0</v>
      </c>
      <c r="Q84" s="166"/>
      <c r="R84" s="167">
        <f>SUM(R85:R95)</f>
        <v>1.07E-3</v>
      </c>
      <c r="S84" s="166"/>
      <c r="T84" s="168">
        <f>SUM(T85:T95)</f>
        <v>0</v>
      </c>
      <c r="AR84" s="169" t="s">
        <v>82</v>
      </c>
      <c r="AT84" s="170" t="s">
        <v>71</v>
      </c>
      <c r="AU84" s="170" t="s">
        <v>80</v>
      </c>
      <c r="AY84" s="169" t="s">
        <v>130</v>
      </c>
      <c r="BK84" s="171">
        <f>SUM(BK85:BK95)</f>
        <v>0</v>
      </c>
    </row>
    <row r="85" spans="1:65" s="2" customFormat="1" ht="16.5" customHeight="1">
      <c r="A85" s="35"/>
      <c r="B85" s="36"/>
      <c r="C85" s="174" t="s">
        <v>80</v>
      </c>
      <c r="D85" s="174" t="s">
        <v>133</v>
      </c>
      <c r="E85" s="175" t="s">
        <v>558</v>
      </c>
      <c r="F85" s="176" t="s">
        <v>559</v>
      </c>
      <c r="G85" s="177" t="s">
        <v>491</v>
      </c>
      <c r="H85" s="178">
        <v>50</v>
      </c>
      <c r="I85" s="179"/>
      <c r="J85" s="180">
        <f>ROUND(I85*H85,2)</f>
        <v>0</v>
      </c>
      <c r="K85" s="176" t="s">
        <v>137</v>
      </c>
      <c r="L85" s="40"/>
      <c r="M85" s="181" t="s">
        <v>19</v>
      </c>
      <c r="N85" s="182" t="s">
        <v>43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228</v>
      </c>
      <c r="AT85" s="185" t="s">
        <v>133</v>
      </c>
      <c r="AU85" s="185" t="s">
        <v>82</v>
      </c>
      <c r="AY85" s="18" t="s">
        <v>130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80</v>
      </c>
      <c r="BK85" s="186">
        <f>ROUND(I85*H85,2)</f>
        <v>0</v>
      </c>
      <c r="BL85" s="18" t="s">
        <v>228</v>
      </c>
      <c r="BM85" s="185" t="s">
        <v>560</v>
      </c>
    </row>
    <row r="86" spans="1:65" s="2" customFormat="1">
      <c r="A86" s="35"/>
      <c r="B86" s="36"/>
      <c r="C86" s="37"/>
      <c r="D86" s="187" t="s">
        <v>140</v>
      </c>
      <c r="E86" s="37"/>
      <c r="F86" s="188" t="s">
        <v>561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140</v>
      </c>
      <c r="AU86" s="18" t="s">
        <v>82</v>
      </c>
    </row>
    <row r="87" spans="1:65" s="2" customFormat="1" ht="16.5" customHeight="1">
      <c r="A87" s="35"/>
      <c r="B87" s="36"/>
      <c r="C87" s="215" t="s">
        <v>82</v>
      </c>
      <c r="D87" s="215" t="s">
        <v>250</v>
      </c>
      <c r="E87" s="216" t="s">
        <v>562</v>
      </c>
      <c r="F87" s="217" t="s">
        <v>563</v>
      </c>
      <c r="G87" s="218" t="s">
        <v>491</v>
      </c>
      <c r="H87" s="219">
        <v>60</v>
      </c>
      <c r="I87" s="220"/>
      <c r="J87" s="221">
        <f>ROUND(I87*H87,2)</f>
        <v>0</v>
      </c>
      <c r="K87" s="217" t="s">
        <v>19</v>
      </c>
      <c r="L87" s="222"/>
      <c r="M87" s="223" t="s">
        <v>19</v>
      </c>
      <c r="N87" s="224" t="s">
        <v>43</v>
      </c>
      <c r="O87" s="65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253</v>
      </c>
      <c r="AT87" s="185" t="s">
        <v>250</v>
      </c>
      <c r="AU87" s="185" t="s">
        <v>82</v>
      </c>
      <c r="AY87" s="18" t="s">
        <v>130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80</v>
      </c>
      <c r="BK87" s="186">
        <f>ROUND(I87*H87,2)</f>
        <v>0</v>
      </c>
      <c r="BL87" s="18" t="s">
        <v>228</v>
      </c>
      <c r="BM87" s="185" t="s">
        <v>564</v>
      </c>
    </row>
    <row r="88" spans="1:65" s="13" customFormat="1">
      <c r="B88" s="192"/>
      <c r="C88" s="193"/>
      <c r="D88" s="194" t="s">
        <v>142</v>
      </c>
      <c r="E88" s="193"/>
      <c r="F88" s="196" t="s">
        <v>565</v>
      </c>
      <c r="G88" s="193"/>
      <c r="H88" s="197">
        <v>60</v>
      </c>
      <c r="I88" s="198"/>
      <c r="J88" s="193"/>
      <c r="K88" s="193"/>
      <c r="L88" s="199"/>
      <c r="M88" s="200"/>
      <c r="N88" s="201"/>
      <c r="O88" s="201"/>
      <c r="P88" s="201"/>
      <c r="Q88" s="201"/>
      <c r="R88" s="201"/>
      <c r="S88" s="201"/>
      <c r="T88" s="202"/>
      <c r="AT88" s="203" t="s">
        <v>142</v>
      </c>
      <c r="AU88" s="203" t="s">
        <v>82</v>
      </c>
      <c r="AV88" s="13" t="s">
        <v>82</v>
      </c>
      <c r="AW88" s="13" t="s">
        <v>4</v>
      </c>
      <c r="AX88" s="13" t="s">
        <v>80</v>
      </c>
      <c r="AY88" s="203" t="s">
        <v>130</v>
      </c>
    </row>
    <row r="89" spans="1:65" s="2" customFormat="1" ht="16.5" customHeight="1">
      <c r="A89" s="35"/>
      <c r="B89" s="36"/>
      <c r="C89" s="174" t="s">
        <v>131</v>
      </c>
      <c r="D89" s="174" t="s">
        <v>133</v>
      </c>
      <c r="E89" s="175" t="s">
        <v>566</v>
      </c>
      <c r="F89" s="176" t="s">
        <v>567</v>
      </c>
      <c r="G89" s="177" t="s">
        <v>148</v>
      </c>
      <c r="H89" s="178">
        <v>10</v>
      </c>
      <c r="I89" s="179"/>
      <c r="J89" s="180">
        <f>ROUND(I89*H89,2)</f>
        <v>0</v>
      </c>
      <c r="K89" s="176" t="s">
        <v>137</v>
      </c>
      <c r="L89" s="40"/>
      <c r="M89" s="181" t="s">
        <v>19</v>
      </c>
      <c r="N89" s="182" t="s">
        <v>43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228</v>
      </c>
      <c r="AT89" s="185" t="s">
        <v>133</v>
      </c>
      <c r="AU89" s="185" t="s">
        <v>82</v>
      </c>
      <c r="AY89" s="18" t="s">
        <v>130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80</v>
      </c>
      <c r="BK89" s="186">
        <f>ROUND(I89*H89,2)</f>
        <v>0</v>
      </c>
      <c r="BL89" s="18" t="s">
        <v>228</v>
      </c>
      <c r="BM89" s="185" t="s">
        <v>568</v>
      </c>
    </row>
    <row r="90" spans="1:65" s="2" customFormat="1">
      <c r="A90" s="35"/>
      <c r="B90" s="36"/>
      <c r="C90" s="37"/>
      <c r="D90" s="187" t="s">
        <v>140</v>
      </c>
      <c r="E90" s="37"/>
      <c r="F90" s="188" t="s">
        <v>569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140</v>
      </c>
      <c r="AU90" s="18" t="s">
        <v>82</v>
      </c>
    </row>
    <row r="91" spans="1:65" s="2" customFormat="1" ht="16.5" customHeight="1">
      <c r="A91" s="35"/>
      <c r="B91" s="36"/>
      <c r="C91" s="215" t="s">
        <v>138</v>
      </c>
      <c r="D91" s="215" t="s">
        <v>250</v>
      </c>
      <c r="E91" s="216" t="s">
        <v>570</v>
      </c>
      <c r="F91" s="217" t="s">
        <v>571</v>
      </c>
      <c r="G91" s="218" t="s">
        <v>572</v>
      </c>
      <c r="H91" s="219">
        <v>1</v>
      </c>
      <c r="I91" s="220"/>
      <c r="J91" s="221">
        <f>ROUND(I91*H91,2)</f>
        <v>0</v>
      </c>
      <c r="K91" s="217" t="s">
        <v>137</v>
      </c>
      <c r="L91" s="222"/>
      <c r="M91" s="223" t="s">
        <v>19</v>
      </c>
      <c r="N91" s="224" t="s">
        <v>43</v>
      </c>
      <c r="O91" s="65"/>
      <c r="P91" s="183">
        <f>O91*H91</f>
        <v>0</v>
      </c>
      <c r="Q91" s="183">
        <v>1.07E-3</v>
      </c>
      <c r="R91" s="183">
        <f>Q91*H91</f>
        <v>1.07E-3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253</v>
      </c>
      <c r="AT91" s="185" t="s">
        <v>250</v>
      </c>
      <c r="AU91" s="185" t="s">
        <v>82</v>
      </c>
      <c r="AY91" s="18" t="s">
        <v>130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80</v>
      </c>
      <c r="BK91" s="186">
        <f>ROUND(I91*H91,2)</f>
        <v>0</v>
      </c>
      <c r="BL91" s="18" t="s">
        <v>228</v>
      </c>
      <c r="BM91" s="185" t="s">
        <v>573</v>
      </c>
    </row>
    <row r="92" spans="1:65" s="2" customFormat="1" ht="24.95" customHeight="1">
      <c r="A92" s="35"/>
      <c r="B92" s="36"/>
      <c r="C92" s="174" t="s">
        <v>164</v>
      </c>
      <c r="D92" s="174" t="s">
        <v>133</v>
      </c>
      <c r="E92" s="175" t="s">
        <v>574</v>
      </c>
      <c r="F92" s="176" t="s">
        <v>575</v>
      </c>
      <c r="G92" s="177" t="s">
        <v>148</v>
      </c>
      <c r="H92" s="178">
        <v>2</v>
      </c>
      <c r="I92" s="179"/>
      <c r="J92" s="180">
        <f>ROUND(I92*H92,2)</f>
        <v>0</v>
      </c>
      <c r="K92" s="176" t="s">
        <v>19</v>
      </c>
      <c r="L92" s="40"/>
      <c r="M92" s="181" t="s">
        <v>19</v>
      </c>
      <c r="N92" s="182" t="s">
        <v>43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228</v>
      </c>
      <c r="AT92" s="185" t="s">
        <v>133</v>
      </c>
      <c r="AU92" s="185" t="s">
        <v>82</v>
      </c>
      <c r="AY92" s="18" t="s">
        <v>130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80</v>
      </c>
      <c r="BK92" s="186">
        <f>ROUND(I92*H92,2)</f>
        <v>0</v>
      </c>
      <c r="BL92" s="18" t="s">
        <v>228</v>
      </c>
      <c r="BM92" s="185" t="s">
        <v>576</v>
      </c>
    </row>
    <row r="93" spans="1:65" s="2" customFormat="1" ht="16.5" customHeight="1">
      <c r="A93" s="35"/>
      <c r="B93" s="36"/>
      <c r="C93" s="174" t="s">
        <v>144</v>
      </c>
      <c r="D93" s="174" t="s">
        <v>133</v>
      </c>
      <c r="E93" s="175" t="s">
        <v>577</v>
      </c>
      <c r="F93" s="176" t="s">
        <v>578</v>
      </c>
      <c r="G93" s="177" t="s">
        <v>422</v>
      </c>
      <c r="H93" s="178">
        <v>2</v>
      </c>
      <c r="I93" s="179"/>
      <c r="J93" s="180">
        <f>ROUND(I93*H93,2)</f>
        <v>0</v>
      </c>
      <c r="K93" s="176" t="s">
        <v>19</v>
      </c>
      <c r="L93" s="40"/>
      <c r="M93" s="181" t="s">
        <v>19</v>
      </c>
      <c r="N93" s="182" t="s">
        <v>43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228</v>
      </c>
      <c r="AT93" s="185" t="s">
        <v>133</v>
      </c>
      <c r="AU93" s="185" t="s">
        <v>82</v>
      </c>
      <c r="AY93" s="18" t="s">
        <v>130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80</v>
      </c>
      <c r="BK93" s="186">
        <f>ROUND(I93*H93,2)</f>
        <v>0</v>
      </c>
      <c r="BL93" s="18" t="s">
        <v>228</v>
      </c>
      <c r="BM93" s="185" t="s">
        <v>579</v>
      </c>
    </row>
    <row r="94" spans="1:65" s="2" customFormat="1" ht="16.5" customHeight="1">
      <c r="A94" s="35"/>
      <c r="B94" s="36"/>
      <c r="C94" s="174" t="s">
        <v>176</v>
      </c>
      <c r="D94" s="174" t="s">
        <v>133</v>
      </c>
      <c r="E94" s="175" t="s">
        <v>580</v>
      </c>
      <c r="F94" s="176" t="s">
        <v>581</v>
      </c>
      <c r="G94" s="177" t="s">
        <v>422</v>
      </c>
      <c r="H94" s="178">
        <v>2</v>
      </c>
      <c r="I94" s="179"/>
      <c r="J94" s="180">
        <f>ROUND(I94*H94,2)</f>
        <v>0</v>
      </c>
      <c r="K94" s="176" t="s">
        <v>19</v>
      </c>
      <c r="L94" s="40"/>
      <c r="M94" s="181" t="s">
        <v>19</v>
      </c>
      <c r="N94" s="182" t="s">
        <v>43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228</v>
      </c>
      <c r="AT94" s="185" t="s">
        <v>133</v>
      </c>
      <c r="AU94" s="185" t="s">
        <v>82</v>
      </c>
      <c r="AY94" s="18" t="s">
        <v>130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80</v>
      </c>
      <c r="BK94" s="186">
        <f>ROUND(I94*H94,2)</f>
        <v>0</v>
      </c>
      <c r="BL94" s="18" t="s">
        <v>228</v>
      </c>
      <c r="BM94" s="185" t="s">
        <v>582</v>
      </c>
    </row>
    <row r="95" spans="1:65" s="2" customFormat="1" ht="16.5" customHeight="1">
      <c r="A95" s="35"/>
      <c r="B95" s="36"/>
      <c r="C95" s="174" t="s">
        <v>182</v>
      </c>
      <c r="D95" s="174" t="s">
        <v>133</v>
      </c>
      <c r="E95" s="175" t="s">
        <v>583</v>
      </c>
      <c r="F95" s="176" t="s">
        <v>584</v>
      </c>
      <c r="G95" s="177" t="s">
        <v>422</v>
      </c>
      <c r="H95" s="178">
        <v>2</v>
      </c>
      <c r="I95" s="179"/>
      <c r="J95" s="180">
        <f>ROUND(I95*H95,2)</f>
        <v>0</v>
      </c>
      <c r="K95" s="176" t="s">
        <v>19</v>
      </c>
      <c r="L95" s="40"/>
      <c r="M95" s="181" t="s">
        <v>19</v>
      </c>
      <c r="N95" s="182" t="s">
        <v>43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228</v>
      </c>
      <c r="AT95" s="185" t="s">
        <v>133</v>
      </c>
      <c r="AU95" s="185" t="s">
        <v>82</v>
      </c>
      <c r="AY95" s="18" t="s">
        <v>130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80</v>
      </c>
      <c r="BK95" s="186">
        <f>ROUND(I95*H95,2)</f>
        <v>0</v>
      </c>
      <c r="BL95" s="18" t="s">
        <v>228</v>
      </c>
      <c r="BM95" s="185" t="s">
        <v>585</v>
      </c>
    </row>
    <row r="96" spans="1:65" s="12" customFormat="1" ht="22.9" customHeight="1">
      <c r="B96" s="158"/>
      <c r="C96" s="159"/>
      <c r="D96" s="160" t="s">
        <v>71</v>
      </c>
      <c r="E96" s="172" t="s">
        <v>586</v>
      </c>
      <c r="F96" s="172" t="s">
        <v>587</v>
      </c>
      <c r="G96" s="159"/>
      <c r="H96" s="159"/>
      <c r="I96" s="162"/>
      <c r="J96" s="173">
        <f>BK96</f>
        <v>0</v>
      </c>
      <c r="K96" s="159"/>
      <c r="L96" s="164"/>
      <c r="M96" s="165"/>
      <c r="N96" s="166"/>
      <c r="O96" s="166"/>
      <c r="P96" s="167">
        <f>SUM(P97:P99)</f>
        <v>0</v>
      </c>
      <c r="Q96" s="166"/>
      <c r="R96" s="167">
        <f>SUM(R97:R99)</f>
        <v>0</v>
      </c>
      <c r="S96" s="166"/>
      <c r="T96" s="168">
        <f>SUM(T97:T99)</f>
        <v>0</v>
      </c>
      <c r="AR96" s="169" t="s">
        <v>138</v>
      </c>
      <c r="AT96" s="170" t="s">
        <v>71</v>
      </c>
      <c r="AU96" s="170" t="s">
        <v>80</v>
      </c>
      <c r="AY96" s="169" t="s">
        <v>130</v>
      </c>
      <c r="BK96" s="171">
        <f>SUM(BK97:BK99)</f>
        <v>0</v>
      </c>
    </row>
    <row r="97" spans="1:65" s="2" customFormat="1" ht="16.5" customHeight="1">
      <c r="A97" s="35"/>
      <c r="B97" s="36"/>
      <c r="C97" s="174" t="s">
        <v>170</v>
      </c>
      <c r="D97" s="174" t="s">
        <v>133</v>
      </c>
      <c r="E97" s="175" t="s">
        <v>588</v>
      </c>
      <c r="F97" s="176" t="s">
        <v>589</v>
      </c>
      <c r="G97" s="177" t="s">
        <v>422</v>
      </c>
      <c r="H97" s="178">
        <v>1</v>
      </c>
      <c r="I97" s="179"/>
      <c r="J97" s="180">
        <f>ROUND(I97*H97,2)</f>
        <v>0</v>
      </c>
      <c r="K97" s="176" t="s">
        <v>19</v>
      </c>
      <c r="L97" s="40"/>
      <c r="M97" s="181" t="s">
        <v>19</v>
      </c>
      <c r="N97" s="182" t="s">
        <v>43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590</v>
      </c>
      <c r="AT97" s="185" t="s">
        <v>133</v>
      </c>
      <c r="AU97" s="185" t="s">
        <v>82</v>
      </c>
      <c r="AY97" s="18" t="s">
        <v>130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80</v>
      </c>
      <c r="BK97" s="186">
        <f>ROUND(I97*H97,2)</f>
        <v>0</v>
      </c>
      <c r="BL97" s="18" t="s">
        <v>590</v>
      </c>
      <c r="BM97" s="185" t="s">
        <v>591</v>
      </c>
    </row>
    <row r="98" spans="1:65" s="2" customFormat="1" ht="16.5" customHeight="1">
      <c r="A98" s="35"/>
      <c r="B98" s="36"/>
      <c r="C98" s="174" t="s">
        <v>192</v>
      </c>
      <c r="D98" s="174" t="s">
        <v>133</v>
      </c>
      <c r="E98" s="175" t="s">
        <v>592</v>
      </c>
      <c r="F98" s="176" t="s">
        <v>593</v>
      </c>
      <c r="G98" s="177" t="s">
        <v>594</v>
      </c>
      <c r="H98" s="178">
        <v>1</v>
      </c>
      <c r="I98" s="179"/>
      <c r="J98" s="180">
        <f>ROUND(I98*H98,2)</f>
        <v>0</v>
      </c>
      <c r="K98" s="176" t="s">
        <v>19</v>
      </c>
      <c r="L98" s="40"/>
      <c r="M98" s="181" t="s">
        <v>19</v>
      </c>
      <c r="N98" s="182" t="s">
        <v>43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590</v>
      </c>
      <c r="AT98" s="185" t="s">
        <v>133</v>
      </c>
      <c r="AU98" s="185" t="s">
        <v>82</v>
      </c>
      <c r="AY98" s="18" t="s">
        <v>130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80</v>
      </c>
      <c r="BK98" s="186">
        <f>ROUND(I98*H98,2)</f>
        <v>0</v>
      </c>
      <c r="BL98" s="18" t="s">
        <v>590</v>
      </c>
      <c r="BM98" s="185" t="s">
        <v>595</v>
      </c>
    </row>
    <row r="99" spans="1:65" s="2" customFormat="1" ht="24.95" customHeight="1">
      <c r="A99" s="35"/>
      <c r="B99" s="36"/>
      <c r="C99" s="174" t="s">
        <v>198</v>
      </c>
      <c r="D99" s="174" t="s">
        <v>133</v>
      </c>
      <c r="E99" s="175" t="s">
        <v>596</v>
      </c>
      <c r="F99" s="176" t="s">
        <v>597</v>
      </c>
      <c r="G99" s="177" t="s">
        <v>422</v>
      </c>
      <c r="H99" s="178">
        <v>1</v>
      </c>
      <c r="I99" s="179"/>
      <c r="J99" s="180">
        <f>ROUND(I99*H99,2)</f>
        <v>0</v>
      </c>
      <c r="K99" s="176" t="s">
        <v>19</v>
      </c>
      <c r="L99" s="40"/>
      <c r="M99" s="230" t="s">
        <v>19</v>
      </c>
      <c r="N99" s="231" t="s">
        <v>43</v>
      </c>
      <c r="O99" s="228"/>
      <c r="P99" s="232">
        <f>O99*H99</f>
        <v>0</v>
      </c>
      <c r="Q99" s="232">
        <v>0</v>
      </c>
      <c r="R99" s="232">
        <f>Q99*H99</f>
        <v>0</v>
      </c>
      <c r="S99" s="232">
        <v>0</v>
      </c>
      <c r="T99" s="23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590</v>
      </c>
      <c r="AT99" s="185" t="s">
        <v>133</v>
      </c>
      <c r="AU99" s="185" t="s">
        <v>82</v>
      </c>
      <c r="AY99" s="18" t="s">
        <v>130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80</v>
      </c>
      <c r="BK99" s="186">
        <f>ROUND(I99*H99,2)</f>
        <v>0</v>
      </c>
      <c r="BL99" s="18" t="s">
        <v>590</v>
      </c>
      <c r="BM99" s="185" t="s">
        <v>598</v>
      </c>
    </row>
    <row r="100" spans="1:65" s="2" customFormat="1" ht="6.95" customHeight="1">
      <c r="A100" s="35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0"/>
      <c r="M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</sheetData>
  <sheetProtection algorithmName="SHA-512" hashValue="EYfSy9Tdq7ddFLRwClQG375tz1KP5LXH7+E6T0UuArwLTFr6sprLCe0Rx54n7G6YS6nVC2236rWSspEcGN3NGQ==" saltValue="yxjb/7VFsbaRQNaw2Xnp3d/w8jQKaDmh3rN4brazMyTuSxROybHwEo2g46uTK49jkNUI3oBmBA4I6yaqbrODaQ==" spinCount="100000" sheet="1" objects="1" scenarios="1" formatColumns="0" formatRows="0" autoFilter="0"/>
  <autoFilter ref="C81:K9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  <hyperlink ref="F90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236" customWidth="1"/>
    <col min="2" max="2" width="1.6640625" style="236" customWidth="1"/>
    <col min="3" max="4" width="5" style="236" customWidth="1"/>
    <col min="5" max="5" width="11.6640625" style="236" customWidth="1"/>
    <col min="6" max="6" width="9.1640625" style="236" customWidth="1"/>
    <col min="7" max="7" width="5" style="236" customWidth="1"/>
    <col min="8" max="8" width="77.83203125" style="236" customWidth="1"/>
    <col min="9" max="10" width="20" style="236" customWidth="1"/>
    <col min="11" max="11" width="1.6640625" style="236" customWidth="1"/>
  </cols>
  <sheetData>
    <row r="1" spans="2:11" s="1" customFormat="1" ht="37.5" customHeight="1"/>
    <row r="2" spans="2:11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pans="2:11" s="15" customFormat="1" ht="45" customHeight="1">
      <c r="B3" s="240"/>
      <c r="C3" s="375" t="s">
        <v>599</v>
      </c>
      <c r="D3" s="375"/>
      <c r="E3" s="375"/>
      <c r="F3" s="375"/>
      <c r="G3" s="375"/>
      <c r="H3" s="375"/>
      <c r="I3" s="375"/>
      <c r="J3" s="375"/>
      <c r="K3" s="241"/>
    </row>
    <row r="4" spans="2:11" s="1" customFormat="1" ht="25.5" customHeight="1">
      <c r="B4" s="242"/>
      <c r="C4" s="380" t="s">
        <v>600</v>
      </c>
      <c r="D4" s="380"/>
      <c r="E4" s="380"/>
      <c r="F4" s="380"/>
      <c r="G4" s="380"/>
      <c r="H4" s="380"/>
      <c r="I4" s="380"/>
      <c r="J4" s="380"/>
      <c r="K4" s="243"/>
    </row>
    <row r="5" spans="2:11" s="1" customFormat="1" ht="5.25" customHeight="1">
      <c r="B5" s="242"/>
      <c r="C5" s="244"/>
      <c r="D5" s="244"/>
      <c r="E5" s="244"/>
      <c r="F5" s="244"/>
      <c r="G5" s="244"/>
      <c r="H5" s="244"/>
      <c r="I5" s="244"/>
      <c r="J5" s="244"/>
      <c r="K5" s="243"/>
    </row>
    <row r="6" spans="2:11" s="1" customFormat="1" ht="15" customHeight="1">
      <c r="B6" s="242"/>
      <c r="C6" s="379" t="s">
        <v>601</v>
      </c>
      <c r="D6" s="379"/>
      <c r="E6" s="379"/>
      <c r="F6" s="379"/>
      <c r="G6" s="379"/>
      <c r="H6" s="379"/>
      <c r="I6" s="379"/>
      <c r="J6" s="379"/>
      <c r="K6" s="243"/>
    </row>
    <row r="7" spans="2:11" s="1" customFormat="1" ht="15" customHeight="1">
      <c r="B7" s="246"/>
      <c r="C7" s="379" t="s">
        <v>602</v>
      </c>
      <c r="D7" s="379"/>
      <c r="E7" s="379"/>
      <c r="F7" s="379"/>
      <c r="G7" s="379"/>
      <c r="H7" s="379"/>
      <c r="I7" s="379"/>
      <c r="J7" s="379"/>
      <c r="K7" s="243"/>
    </row>
    <row r="8" spans="2:11" s="1" customFormat="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pans="2:11" s="1" customFormat="1" ht="15" customHeight="1">
      <c r="B9" s="246"/>
      <c r="C9" s="379" t="s">
        <v>603</v>
      </c>
      <c r="D9" s="379"/>
      <c r="E9" s="379"/>
      <c r="F9" s="379"/>
      <c r="G9" s="379"/>
      <c r="H9" s="379"/>
      <c r="I9" s="379"/>
      <c r="J9" s="379"/>
      <c r="K9" s="243"/>
    </row>
    <row r="10" spans="2:11" s="1" customFormat="1" ht="15" customHeight="1">
      <c r="B10" s="246"/>
      <c r="C10" s="245"/>
      <c r="D10" s="379" t="s">
        <v>604</v>
      </c>
      <c r="E10" s="379"/>
      <c r="F10" s="379"/>
      <c r="G10" s="379"/>
      <c r="H10" s="379"/>
      <c r="I10" s="379"/>
      <c r="J10" s="379"/>
      <c r="K10" s="243"/>
    </row>
    <row r="11" spans="2:11" s="1" customFormat="1" ht="15" customHeight="1">
      <c r="B11" s="246"/>
      <c r="C11" s="247"/>
      <c r="D11" s="379" t="s">
        <v>605</v>
      </c>
      <c r="E11" s="379"/>
      <c r="F11" s="379"/>
      <c r="G11" s="379"/>
      <c r="H11" s="379"/>
      <c r="I11" s="379"/>
      <c r="J11" s="379"/>
      <c r="K11" s="243"/>
    </row>
    <row r="12" spans="2:11" s="1" customFormat="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pans="2:11" s="1" customFormat="1" ht="15" customHeight="1">
      <c r="B13" s="246"/>
      <c r="C13" s="247"/>
      <c r="D13" s="248" t="s">
        <v>606</v>
      </c>
      <c r="E13" s="245"/>
      <c r="F13" s="245"/>
      <c r="G13" s="245"/>
      <c r="H13" s="245"/>
      <c r="I13" s="245"/>
      <c r="J13" s="245"/>
      <c r="K13" s="243"/>
    </row>
    <row r="14" spans="2:11" s="1" customFormat="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pans="2:11" s="1" customFormat="1" ht="15" customHeight="1">
      <c r="B15" s="246"/>
      <c r="C15" s="247"/>
      <c r="D15" s="379" t="s">
        <v>607</v>
      </c>
      <c r="E15" s="379"/>
      <c r="F15" s="379"/>
      <c r="G15" s="379"/>
      <c r="H15" s="379"/>
      <c r="I15" s="379"/>
      <c r="J15" s="379"/>
      <c r="K15" s="243"/>
    </row>
    <row r="16" spans="2:11" s="1" customFormat="1" ht="15" customHeight="1">
      <c r="B16" s="246"/>
      <c r="C16" s="247"/>
      <c r="D16" s="379" t="s">
        <v>608</v>
      </c>
      <c r="E16" s="379"/>
      <c r="F16" s="379"/>
      <c r="G16" s="379"/>
      <c r="H16" s="379"/>
      <c r="I16" s="379"/>
      <c r="J16" s="379"/>
      <c r="K16" s="243"/>
    </row>
    <row r="17" spans="2:11" s="1" customFormat="1" ht="15" customHeight="1">
      <c r="B17" s="246"/>
      <c r="C17" s="247"/>
      <c r="D17" s="379" t="s">
        <v>609</v>
      </c>
      <c r="E17" s="379"/>
      <c r="F17" s="379"/>
      <c r="G17" s="379"/>
      <c r="H17" s="379"/>
      <c r="I17" s="379"/>
      <c r="J17" s="379"/>
      <c r="K17" s="243"/>
    </row>
    <row r="18" spans="2:11" s="1" customFormat="1" ht="15" customHeight="1">
      <c r="B18" s="246"/>
      <c r="C18" s="247"/>
      <c r="D18" s="247"/>
      <c r="E18" s="249" t="s">
        <v>79</v>
      </c>
      <c r="F18" s="379" t="s">
        <v>610</v>
      </c>
      <c r="G18" s="379"/>
      <c r="H18" s="379"/>
      <c r="I18" s="379"/>
      <c r="J18" s="379"/>
      <c r="K18" s="243"/>
    </row>
    <row r="19" spans="2:11" s="1" customFormat="1" ht="15" customHeight="1">
      <c r="B19" s="246"/>
      <c r="C19" s="247"/>
      <c r="D19" s="247"/>
      <c r="E19" s="249" t="s">
        <v>611</v>
      </c>
      <c r="F19" s="379" t="s">
        <v>612</v>
      </c>
      <c r="G19" s="379"/>
      <c r="H19" s="379"/>
      <c r="I19" s="379"/>
      <c r="J19" s="379"/>
      <c r="K19" s="243"/>
    </row>
    <row r="20" spans="2:11" s="1" customFormat="1" ht="15" customHeight="1">
      <c r="B20" s="246"/>
      <c r="C20" s="247"/>
      <c r="D20" s="247"/>
      <c r="E20" s="249" t="s">
        <v>613</v>
      </c>
      <c r="F20" s="379" t="s">
        <v>614</v>
      </c>
      <c r="G20" s="379"/>
      <c r="H20" s="379"/>
      <c r="I20" s="379"/>
      <c r="J20" s="379"/>
      <c r="K20" s="243"/>
    </row>
    <row r="21" spans="2:11" s="1" customFormat="1" ht="15" customHeight="1">
      <c r="B21" s="246"/>
      <c r="C21" s="247"/>
      <c r="D21" s="247"/>
      <c r="E21" s="249" t="s">
        <v>615</v>
      </c>
      <c r="F21" s="379" t="s">
        <v>616</v>
      </c>
      <c r="G21" s="379"/>
      <c r="H21" s="379"/>
      <c r="I21" s="379"/>
      <c r="J21" s="379"/>
      <c r="K21" s="243"/>
    </row>
    <row r="22" spans="2:11" s="1" customFormat="1" ht="15" customHeight="1">
      <c r="B22" s="246"/>
      <c r="C22" s="247"/>
      <c r="D22" s="247"/>
      <c r="E22" s="249" t="s">
        <v>586</v>
      </c>
      <c r="F22" s="379" t="s">
        <v>587</v>
      </c>
      <c r="G22" s="379"/>
      <c r="H22" s="379"/>
      <c r="I22" s="379"/>
      <c r="J22" s="379"/>
      <c r="K22" s="243"/>
    </row>
    <row r="23" spans="2:11" s="1" customFormat="1" ht="15" customHeight="1">
      <c r="B23" s="246"/>
      <c r="C23" s="247"/>
      <c r="D23" s="247"/>
      <c r="E23" s="249" t="s">
        <v>617</v>
      </c>
      <c r="F23" s="379" t="s">
        <v>618</v>
      </c>
      <c r="G23" s="379"/>
      <c r="H23" s="379"/>
      <c r="I23" s="379"/>
      <c r="J23" s="379"/>
      <c r="K23" s="243"/>
    </row>
    <row r="24" spans="2:11" s="1" customFormat="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pans="2:11" s="1" customFormat="1" ht="15" customHeight="1">
      <c r="B25" s="246"/>
      <c r="C25" s="379" t="s">
        <v>619</v>
      </c>
      <c r="D25" s="379"/>
      <c r="E25" s="379"/>
      <c r="F25" s="379"/>
      <c r="G25" s="379"/>
      <c r="H25" s="379"/>
      <c r="I25" s="379"/>
      <c r="J25" s="379"/>
      <c r="K25" s="243"/>
    </row>
    <row r="26" spans="2:11" s="1" customFormat="1" ht="15" customHeight="1">
      <c r="B26" s="246"/>
      <c r="C26" s="379" t="s">
        <v>620</v>
      </c>
      <c r="D26" s="379"/>
      <c r="E26" s="379"/>
      <c r="F26" s="379"/>
      <c r="G26" s="379"/>
      <c r="H26" s="379"/>
      <c r="I26" s="379"/>
      <c r="J26" s="379"/>
      <c r="K26" s="243"/>
    </row>
    <row r="27" spans="2:11" s="1" customFormat="1" ht="15" customHeight="1">
      <c r="B27" s="246"/>
      <c r="C27" s="245"/>
      <c r="D27" s="379" t="s">
        <v>621</v>
      </c>
      <c r="E27" s="379"/>
      <c r="F27" s="379"/>
      <c r="G27" s="379"/>
      <c r="H27" s="379"/>
      <c r="I27" s="379"/>
      <c r="J27" s="379"/>
      <c r="K27" s="243"/>
    </row>
    <row r="28" spans="2:11" s="1" customFormat="1" ht="15" customHeight="1">
      <c r="B28" s="246"/>
      <c r="C28" s="247"/>
      <c r="D28" s="379" t="s">
        <v>622</v>
      </c>
      <c r="E28" s="379"/>
      <c r="F28" s="379"/>
      <c r="G28" s="379"/>
      <c r="H28" s="379"/>
      <c r="I28" s="379"/>
      <c r="J28" s="379"/>
      <c r="K28" s="243"/>
    </row>
    <row r="29" spans="2:11" s="1" customFormat="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pans="2:11" s="1" customFormat="1" ht="15" customHeight="1">
      <c r="B30" s="246"/>
      <c r="C30" s="247"/>
      <c r="D30" s="379" t="s">
        <v>623</v>
      </c>
      <c r="E30" s="379"/>
      <c r="F30" s="379"/>
      <c r="G30" s="379"/>
      <c r="H30" s="379"/>
      <c r="I30" s="379"/>
      <c r="J30" s="379"/>
      <c r="K30" s="243"/>
    </row>
    <row r="31" spans="2:11" s="1" customFormat="1" ht="15" customHeight="1">
      <c r="B31" s="246"/>
      <c r="C31" s="247"/>
      <c r="D31" s="379" t="s">
        <v>624</v>
      </c>
      <c r="E31" s="379"/>
      <c r="F31" s="379"/>
      <c r="G31" s="379"/>
      <c r="H31" s="379"/>
      <c r="I31" s="379"/>
      <c r="J31" s="379"/>
      <c r="K31" s="243"/>
    </row>
    <row r="32" spans="2:11" s="1" customFormat="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pans="2:11" s="1" customFormat="1" ht="15" customHeight="1">
      <c r="B33" s="246"/>
      <c r="C33" s="247"/>
      <c r="D33" s="379" t="s">
        <v>625</v>
      </c>
      <c r="E33" s="379"/>
      <c r="F33" s="379"/>
      <c r="G33" s="379"/>
      <c r="H33" s="379"/>
      <c r="I33" s="379"/>
      <c r="J33" s="379"/>
      <c r="K33" s="243"/>
    </row>
    <row r="34" spans="2:11" s="1" customFormat="1" ht="15" customHeight="1">
      <c r="B34" s="246"/>
      <c r="C34" s="247"/>
      <c r="D34" s="379" t="s">
        <v>626</v>
      </c>
      <c r="E34" s="379"/>
      <c r="F34" s="379"/>
      <c r="G34" s="379"/>
      <c r="H34" s="379"/>
      <c r="I34" s="379"/>
      <c r="J34" s="379"/>
      <c r="K34" s="243"/>
    </row>
    <row r="35" spans="2:11" s="1" customFormat="1" ht="15" customHeight="1">
      <c r="B35" s="246"/>
      <c r="C35" s="247"/>
      <c r="D35" s="379" t="s">
        <v>627</v>
      </c>
      <c r="E35" s="379"/>
      <c r="F35" s="379"/>
      <c r="G35" s="379"/>
      <c r="H35" s="379"/>
      <c r="I35" s="379"/>
      <c r="J35" s="379"/>
      <c r="K35" s="243"/>
    </row>
    <row r="36" spans="2:11" s="1" customFormat="1" ht="15" customHeight="1">
      <c r="B36" s="246"/>
      <c r="C36" s="247"/>
      <c r="D36" s="245"/>
      <c r="E36" s="248" t="s">
        <v>116</v>
      </c>
      <c r="F36" s="245"/>
      <c r="G36" s="379" t="s">
        <v>628</v>
      </c>
      <c r="H36" s="379"/>
      <c r="I36" s="379"/>
      <c r="J36" s="379"/>
      <c r="K36" s="243"/>
    </row>
    <row r="37" spans="2:11" s="1" customFormat="1" ht="30.75" customHeight="1">
      <c r="B37" s="246"/>
      <c r="C37" s="247"/>
      <c r="D37" s="245"/>
      <c r="E37" s="248" t="s">
        <v>629</v>
      </c>
      <c r="F37" s="245"/>
      <c r="G37" s="379" t="s">
        <v>630</v>
      </c>
      <c r="H37" s="379"/>
      <c r="I37" s="379"/>
      <c r="J37" s="379"/>
      <c r="K37" s="243"/>
    </row>
    <row r="38" spans="2:11" s="1" customFormat="1" ht="15" customHeight="1">
      <c r="B38" s="246"/>
      <c r="C38" s="247"/>
      <c r="D38" s="245"/>
      <c r="E38" s="248" t="s">
        <v>53</v>
      </c>
      <c r="F38" s="245"/>
      <c r="G38" s="379" t="s">
        <v>631</v>
      </c>
      <c r="H38" s="379"/>
      <c r="I38" s="379"/>
      <c r="J38" s="379"/>
      <c r="K38" s="243"/>
    </row>
    <row r="39" spans="2:11" s="1" customFormat="1" ht="15" customHeight="1">
      <c r="B39" s="246"/>
      <c r="C39" s="247"/>
      <c r="D39" s="245"/>
      <c r="E39" s="248" t="s">
        <v>54</v>
      </c>
      <c r="F39" s="245"/>
      <c r="G39" s="379" t="s">
        <v>632</v>
      </c>
      <c r="H39" s="379"/>
      <c r="I39" s="379"/>
      <c r="J39" s="379"/>
      <c r="K39" s="243"/>
    </row>
    <row r="40" spans="2:11" s="1" customFormat="1" ht="15" customHeight="1">
      <c r="B40" s="246"/>
      <c r="C40" s="247"/>
      <c r="D40" s="245"/>
      <c r="E40" s="248" t="s">
        <v>117</v>
      </c>
      <c r="F40" s="245"/>
      <c r="G40" s="379" t="s">
        <v>633</v>
      </c>
      <c r="H40" s="379"/>
      <c r="I40" s="379"/>
      <c r="J40" s="379"/>
      <c r="K40" s="243"/>
    </row>
    <row r="41" spans="2:11" s="1" customFormat="1" ht="15" customHeight="1">
      <c r="B41" s="246"/>
      <c r="C41" s="247"/>
      <c r="D41" s="245"/>
      <c r="E41" s="248" t="s">
        <v>118</v>
      </c>
      <c r="F41" s="245"/>
      <c r="G41" s="379" t="s">
        <v>634</v>
      </c>
      <c r="H41" s="379"/>
      <c r="I41" s="379"/>
      <c r="J41" s="379"/>
      <c r="K41" s="243"/>
    </row>
    <row r="42" spans="2:11" s="1" customFormat="1" ht="15" customHeight="1">
      <c r="B42" s="246"/>
      <c r="C42" s="247"/>
      <c r="D42" s="245"/>
      <c r="E42" s="248" t="s">
        <v>635</v>
      </c>
      <c r="F42" s="245"/>
      <c r="G42" s="379" t="s">
        <v>636</v>
      </c>
      <c r="H42" s="379"/>
      <c r="I42" s="379"/>
      <c r="J42" s="379"/>
      <c r="K42" s="243"/>
    </row>
    <row r="43" spans="2:11" s="1" customFormat="1" ht="15" customHeight="1">
      <c r="B43" s="246"/>
      <c r="C43" s="247"/>
      <c r="D43" s="245"/>
      <c r="E43" s="248"/>
      <c r="F43" s="245"/>
      <c r="G43" s="379" t="s">
        <v>637</v>
      </c>
      <c r="H43" s="379"/>
      <c r="I43" s="379"/>
      <c r="J43" s="379"/>
      <c r="K43" s="243"/>
    </row>
    <row r="44" spans="2:11" s="1" customFormat="1" ht="15" customHeight="1">
      <c r="B44" s="246"/>
      <c r="C44" s="247"/>
      <c r="D44" s="245"/>
      <c r="E44" s="248" t="s">
        <v>638</v>
      </c>
      <c r="F44" s="245"/>
      <c r="G44" s="379" t="s">
        <v>639</v>
      </c>
      <c r="H44" s="379"/>
      <c r="I44" s="379"/>
      <c r="J44" s="379"/>
      <c r="K44" s="243"/>
    </row>
    <row r="45" spans="2:11" s="1" customFormat="1" ht="15" customHeight="1">
      <c r="B45" s="246"/>
      <c r="C45" s="247"/>
      <c r="D45" s="245"/>
      <c r="E45" s="248" t="s">
        <v>120</v>
      </c>
      <c r="F45" s="245"/>
      <c r="G45" s="379" t="s">
        <v>640</v>
      </c>
      <c r="H45" s="379"/>
      <c r="I45" s="379"/>
      <c r="J45" s="379"/>
      <c r="K45" s="243"/>
    </row>
    <row r="46" spans="2:11" s="1" customFormat="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pans="2:11" s="1" customFormat="1" ht="15" customHeight="1">
      <c r="B47" s="246"/>
      <c r="C47" s="247"/>
      <c r="D47" s="379" t="s">
        <v>641</v>
      </c>
      <c r="E47" s="379"/>
      <c r="F47" s="379"/>
      <c r="G47" s="379"/>
      <c r="H47" s="379"/>
      <c r="I47" s="379"/>
      <c r="J47" s="379"/>
      <c r="K47" s="243"/>
    </row>
    <row r="48" spans="2:11" s="1" customFormat="1" ht="15" customHeight="1">
      <c r="B48" s="246"/>
      <c r="C48" s="247"/>
      <c r="D48" s="247"/>
      <c r="E48" s="379" t="s">
        <v>642</v>
      </c>
      <c r="F48" s="379"/>
      <c r="G48" s="379"/>
      <c r="H48" s="379"/>
      <c r="I48" s="379"/>
      <c r="J48" s="379"/>
      <c r="K48" s="243"/>
    </row>
    <row r="49" spans="2:11" s="1" customFormat="1" ht="15" customHeight="1">
      <c r="B49" s="246"/>
      <c r="C49" s="247"/>
      <c r="D49" s="247"/>
      <c r="E49" s="379" t="s">
        <v>643</v>
      </c>
      <c r="F49" s="379"/>
      <c r="G49" s="379"/>
      <c r="H49" s="379"/>
      <c r="I49" s="379"/>
      <c r="J49" s="379"/>
      <c r="K49" s="243"/>
    </row>
    <row r="50" spans="2:11" s="1" customFormat="1" ht="15" customHeight="1">
      <c r="B50" s="246"/>
      <c r="C50" s="247"/>
      <c r="D50" s="247"/>
      <c r="E50" s="379" t="s">
        <v>644</v>
      </c>
      <c r="F50" s="379"/>
      <c r="G50" s="379"/>
      <c r="H50" s="379"/>
      <c r="I50" s="379"/>
      <c r="J50" s="379"/>
      <c r="K50" s="243"/>
    </row>
    <row r="51" spans="2:11" s="1" customFormat="1" ht="15" customHeight="1">
      <c r="B51" s="246"/>
      <c r="C51" s="247"/>
      <c r="D51" s="379" t="s">
        <v>645</v>
      </c>
      <c r="E51" s="379"/>
      <c r="F51" s="379"/>
      <c r="G51" s="379"/>
      <c r="H51" s="379"/>
      <c r="I51" s="379"/>
      <c r="J51" s="379"/>
      <c r="K51" s="243"/>
    </row>
    <row r="52" spans="2:11" s="1" customFormat="1" ht="25.5" customHeight="1">
      <c r="B52" s="242"/>
      <c r="C52" s="380" t="s">
        <v>646</v>
      </c>
      <c r="D52" s="380"/>
      <c r="E52" s="380"/>
      <c r="F52" s="380"/>
      <c r="G52" s="380"/>
      <c r="H52" s="380"/>
      <c r="I52" s="380"/>
      <c r="J52" s="380"/>
      <c r="K52" s="243"/>
    </row>
    <row r="53" spans="2:11" s="1" customFormat="1" ht="5.25" customHeight="1">
      <c r="B53" s="242"/>
      <c r="C53" s="244"/>
      <c r="D53" s="244"/>
      <c r="E53" s="244"/>
      <c r="F53" s="244"/>
      <c r="G53" s="244"/>
      <c r="H53" s="244"/>
      <c r="I53" s="244"/>
      <c r="J53" s="244"/>
      <c r="K53" s="243"/>
    </row>
    <row r="54" spans="2:11" s="1" customFormat="1" ht="15" customHeight="1">
      <c r="B54" s="242"/>
      <c r="C54" s="379" t="s">
        <v>647</v>
      </c>
      <c r="D54" s="379"/>
      <c r="E54" s="379"/>
      <c r="F54" s="379"/>
      <c r="G54" s="379"/>
      <c r="H54" s="379"/>
      <c r="I54" s="379"/>
      <c r="J54" s="379"/>
      <c r="K54" s="243"/>
    </row>
    <row r="55" spans="2:11" s="1" customFormat="1" ht="15" customHeight="1">
      <c r="B55" s="242"/>
      <c r="C55" s="379" t="s">
        <v>648</v>
      </c>
      <c r="D55" s="379"/>
      <c r="E55" s="379"/>
      <c r="F55" s="379"/>
      <c r="G55" s="379"/>
      <c r="H55" s="379"/>
      <c r="I55" s="379"/>
      <c r="J55" s="379"/>
      <c r="K55" s="243"/>
    </row>
    <row r="56" spans="2:11" s="1" customFormat="1" ht="12.75" customHeight="1">
      <c r="B56" s="242"/>
      <c r="C56" s="245"/>
      <c r="D56" s="245"/>
      <c r="E56" s="245"/>
      <c r="F56" s="245"/>
      <c r="G56" s="245"/>
      <c r="H56" s="245"/>
      <c r="I56" s="245"/>
      <c r="J56" s="245"/>
      <c r="K56" s="243"/>
    </row>
    <row r="57" spans="2:11" s="1" customFormat="1" ht="15" customHeight="1">
      <c r="B57" s="242"/>
      <c r="C57" s="379" t="s">
        <v>649</v>
      </c>
      <c r="D57" s="379"/>
      <c r="E57" s="379"/>
      <c r="F57" s="379"/>
      <c r="G57" s="379"/>
      <c r="H57" s="379"/>
      <c r="I57" s="379"/>
      <c r="J57" s="379"/>
      <c r="K57" s="243"/>
    </row>
    <row r="58" spans="2:11" s="1" customFormat="1" ht="15" customHeight="1">
      <c r="B58" s="242"/>
      <c r="C58" s="247"/>
      <c r="D58" s="379" t="s">
        <v>650</v>
      </c>
      <c r="E58" s="379"/>
      <c r="F58" s="379"/>
      <c r="G58" s="379"/>
      <c r="H58" s="379"/>
      <c r="I58" s="379"/>
      <c r="J58" s="379"/>
      <c r="K58" s="243"/>
    </row>
    <row r="59" spans="2:11" s="1" customFormat="1" ht="15" customHeight="1">
      <c r="B59" s="242"/>
      <c r="C59" s="247"/>
      <c r="D59" s="379" t="s">
        <v>651</v>
      </c>
      <c r="E59" s="379"/>
      <c r="F59" s="379"/>
      <c r="G59" s="379"/>
      <c r="H59" s="379"/>
      <c r="I59" s="379"/>
      <c r="J59" s="379"/>
      <c r="K59" s="243"/>
    </row>
    <row r="60" spans="2:11" s="1" customFormat="1" ht="15" customHeight="1">
      <c r="B60" s="242"/>
      <c r="C60" s="247"/>
      <c r="D60" s="379" t="s">
        <v>652</v>
      </c>
      <c r="E60" s="379"/>
      <c r="F60" s="379"/>
      <c r="G60" s="379"/>
      <c r="H60" s="379"/>
      <c r="I60" s="379"/>
      <c r="J60" s="379"/>
      <c r="K60" s="243"/>
    </row>
    <row r="61" spans="2:11" s="1" customFormat="1" ht="15" customHeight="1">
      <c r="B61" s="242"/>
      <c r="C61" s="247"/>
      <c r="D61" s="379" t="s">
        <v>653</v>
      </c>
      <c r="E61" s="379"/>
      <c r="F61" s="379"/>
      <c r="G61" s="379"/>
      <c r="H61" s="379"/>
      <c r="I61" s="379"/>
      <c r="J61" s="379"/>
      <c r="K61" s="243"/>
    </row>
    <row r="62" spans="2:11" s="1" customFormat="1" ht="15" customHeight="1">
      <c r="B62" s="242"/>
      <c r="C62" s="247"/>
      <c r="D62" s="378" t="s">
        <v>654</v>
      </c>
      <c r="E62" s="378"/>
      <c r="F62" s="378"/>
      <c r="G62" s="378"/>
      <c r="H62" s="378"/>
      <c r="I62" s="378"/>
      <c r="J62" s="378"/>
      <c r="K62" s="243"/>
    </row>
    <row r="63" spans="2:11" s="1" customFormat="1" ht="15" customHeight="1">
      <c r="B63" s="242"/>
      <c r="C63" s="247"/>
      <c r="D63" s="379" t="s">
        <v>655</v>
      </c>
      <c r="E63" s="379"/>
      <c r="F63" s="379"/>
      <c r="G63" s="379"/>
      <c r="H63" s="379"/>
      <c r="I63" s="379"/>
      <c r="J63" s="379"/>
      <c r="K63" s="243"/>
    </row>
    <row r="64" spans="2:11" s="1" customFormat="1" ht="12.75" customHeight="1">
      <c r="B64" s="242"/>
      <c r="C64" s="247"/>
      <c r="D64" s="247"/>
      <c r="E64" s="250"/>
      <c r="F64" s="247"/>
      <c r="G64" s="247"/>
      <c r="H64" s="247"/>
      <c r="I64" s="247"/>
      <c r="J64" s="247"/>
      <c r="K64" s="243"/>
    </row>
    <row r="65" spans="2:11" s="1" customFormat="1" ht="15" customHeight="1">
      <c r="B65" s="242"/>
      <c r="C65" s="247"/>
      <c r="D65" s="379" t="s">
        <v>656</v>
      </c>
      <c r="E65" s="379"/>
      <c r="F65" s="379"/>
      <c r="G65" s="379"/>
      <c r="H65" s="379"/>
      <c r="I65" s="379"/>
      <c r="J65" s="379"/>
      <c r="K65" s="243"/>
    </row>
    <row r="66" spans="2:11" s="1" customFormat="1" ht="15" customHeight="1">
      <c r="B66" s="242"/>
      <c r="C66" s="247"/>
      <c r="D66" s="378" t="s">
        <v>657</v>
      </c>
      <c r="E66" s="378"/>
      <c r="F66" s="378"/>
      <c r="G66" s="378"/>
      <c r="H66" s="378"/>
      <c r="I66" s="378"/>
      <c r="J66" s="378"/>
      <c r="K66" s="243"/>
    </row>
    <row r="67" spans="2:11" s="1" customFormat="1" ht="15" customHeight="1">
      <c r="B67" s="242"/>
      <c r="C67" s="247"/>
      <c r="D67" s="379" t="s">
        <v>658</v>
      </c>
      <c r="E67" s="379"/>
      <c r="F67" s="379"/>
      <c r="G67" s="379"/>
      <c r="H67" s="379"/>
      <c r="I67" s="379"/>
      <c r="J67" s="379"/>
      <c r="K67" s="243"/>
    </row>
    <row r="68" spans="2:11" s="1" customFormat="1" ht="15" customHeight="1">
      <c r="B68" s="242"/>
      <c r="C68" s="247"/>
      <c r="D68" s="379" t="s">
        <v>659</v>
      </c>
      <c r="E68" s="379"/>
      <c r="F68" s="379"/>
      <c r="G68" s="379"/>
      <c r="H68" s="379"/>
      <c r="I68" s="379"/>
      <c r="J68" s="379"/>
      <c r="K68" s="243"/>
    </row>
    <row r="69" spans="2:11" s="1" customFormat="1" ht="15" customHeight="1">
      <c r="B69" s="242"/>
      <c r="C69" s="247"/>
      <c r="D69" s="379" t="s">
        <v>660</v>
      </c>
      <c r="E69" s="379"/>
      <c r="F69" s="379"/>
      <c r="G69" s="379"/>
      <c r="H69" s="379"/>
      <c r="I69" s="379"/>
      <c r="J69" s="379"/>
      <c r="K69" s="243"/>
    </row>
    <row r="70" spans="2:11" s="1" customFormat="1" ht="15" customHeight="1">
      <c r="B70" s="242"/>
      <c r="C70" s="247"/>
      <c r="D70" s="379" t="s">
        <v>661</v>
      </c>
      <c r="E70" s="379"/>
      <c r="F70" s="379"/>
      <c r="G70" s="379"/>
      <c r="H70" s="379"/>
      <c r="I70" s="379"/>
      <c r="J70" s="379"/>
      <c r="K70" s="243"/>
    </row>
    <row r="71" spans="2:11" s="1" customFormat="1" ht="12.75" customHeight="1">
      <c r="B71" s="251"/>
      <c r="C71" s="252"/>
      <c r="D71" s="252"/>
      <c r="E71" s="252"/>
      <c r="F71" s="252"/>
      <c r="G71" s="252"/>
      <c r="H71" s="252"/>
      <c r="I71" s="252"/>
      <c r="J71" s="252"/>
      <c r="K71" s="253"/>
    </row>
    <row r="72" spans="2:11" s="1" customFormat="1" ht="18.75" customHeight="1">
      <c r="B72" s="254"/>
      <c r="C72" s="254"/>
      <c r="D72" s="254"/>
      <c r="E72" s="254"/>
      <c r="F72" s="254"/>
      <c r="G72" s="254"/>
      <c r="H72" s="254"/>
      <c r="I72" s="254"/>
      <c r="J72" s="254"/>
      <c r="K72" s="255"/>
    </row>
    <row r="73" spans="2:11" s="1" customFormat="1" ht="18.75" customHeight="1">
      <c r="B73" s="25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2:11" s="1" customFormat="1" ht="7.5" customHeight="1">
      <c r="B74" s="256"/>
      <c r="C74" s="257"/>
      <c r="D74" s="257"/>
      <c r="E74" s="257"/>
      <c r="F74" s="257"/>
      <c r="G74" s="257"/>
      <c r="H74" s="257"/>
      <c r="I74" s="257"/>
      <c r="J74" s="257"/>
      <c r="K74" s="258"/>
    </row>
    <row r="75" spans="2:11" s="1" customFormat="1" ht="45" customHeight="1">
      <c r="B75" s="259"/>
      <c r="C75" s="377" t="s">
        <v>662</v>
      </c>
      <c r="D75" s="377"/>
      <c r="E75" s="377"/>
      <c r="F75" s="377"/>
      <c r="G75" s="377"/>
      <c r="H75" s="377"/>
      <c r="I75" s="377"/>
      <c r="J75" s="377"/>
      <c r="K75" s="260"/>
    </row>
    <row r="76" spans="2:11" s="1" customFormat="1" ht="17.25" customHeight="1">
      <c r="B76" s="259"/>
      <c r="C76" s="261" t="s">
        <v>663</v>
      </c>
      <c r="D76" s="261"/>
      <c r="E76" s="261"/>
      <c r="F76" s="261" t="s">
        <v>664</v>
      </c>
      <c r="G76" s="262"/>
      <c r="H76" s="261" t="s">
        <v>54</v>
      </c>
      <c r="I76" s="261" t="s">
        <v>57</v>
      </c>
      <c r="J76" s="261" t="s">
        <v>665</v>
      </c>
      <c r="K76" s="260"/>
    </row>
    <row r="77" spans="2:11" s="1" customFormat="1" ht="17.25" customHeight="1">
      <c r="B77" s="259"/>
      <c r="C77" s="263" t="s">
        <v>666</v>
      </c>
      <c r="D77" s="263"/>
      <c r="E77" s="263"/>
      <c r="F77" s="264" t="s">
        <v>667</v>
      </c>
      <c r="G77" s="265"/>
      <c r="H77" s="263"/>
      <c r="I77" s="263"/>
      <c r="J77" s="263" t="s">
        <v>668</v>
      </c>
      <c r="K77" s="260"/>
    </row>
    <row r="78" spans="2:11" s="1" customFormat="1" ht="5.25" customHeight="1">
      <c r="B78" s="259"/>
      <c r="C78" s="266"/>
      <c r="D78" s="266"/>
      <c r="E78" s="266"/>
      <c r="F78" s="266"/>
      <c r="G78" s="267"/>
      <c r="H78" s="266"/>
      <c r="I78" s="266"/>
      <c r="J78" s="266"/>
      <c r="K78" s="260"/>
    </row>
    <row r="79" spans="2:11" s="1" customFormat="1" ht="15" customHeight="1">
      <c r="B79" s="259"/>
      <c r="C79" s="248" t="s">
        <v>53</v>
      </c>
      <c r="D79" s="268"/>
      <c r="E79" s="268"/>
      <c r="F79" s="269" t="s">
        <v>669</v>
      </c>
      <c r="G79" s="270"/>
      <c r="H79" s="248" t="s">
        <v>670</v>
      </c>
      <c r="I79" s="248" t="s">
        <v>671</v>
      </c>
      <c r="J79" s="248">
        <v>20</v>
      </c>
      <c r="K79" s="260"/>
    </row>
    <row r="80" spans="2:11" s="1" customFormat="1" ht="15" customHeight="1">
      <c r="B80" s="259"/>
      <c r="C80" s="248" t="s">
        <v>672</v>
      </c>
      <c r="D80" s="248"/>
      <c r="E80" s="248"/>
      <c r="F80" s="269" t="s">
        <v>669</v>
      </c>
      <c r="G80" s="270"/>
      <c r="H80" s="248" t="s">
        <v>673</v>
      </c>
      <c r="I80" s="248" t="s">
        <v>671</v>
      </c>
      <c r="J80" s="248">
        <v>120</v>
      </c>
      <c r="K80" s="260"/>
    </row>
    <row r="81" spans="2:11" s="1" customFormat="1" ht="15" customHeight="1">
      <c r="B81" s="271"/>
      <c r="C81" s="248" t="s">
        <v>674</v>
      </c>
      <c r="D81" s="248"/>
      <c r="E81" s="248"/>
      <c r="F81" s="269" t="s">
        <v>675</v>
      </c>
      <c r="G81" s="270"/>
      <c r="H81" s="248" t="s">
        <v>676</v>
      </c>
      <c r="I81" s="248" t="s">
        <v>671</v>
      </c>
      <c r="J81" s="248">
        <v>50</v>
      </c>
      <c r="K81" s="260"/>
    </row>
    <row r="82" spans="2:11" s="1" customFormat="1" ht="15" customHeight="1">
      <c r="B82" s="271"/>
      <c r="C82" s="248" t="s">
        <v>677</v>
      </c>
      <c r="D82" s="248"/>
      <c r="E82" s="248"/>
      <c r="F82" s="269" t="s">
        <v>669</v>
      </c>
      <c r="G82" s="270"/>
      <c r="H82" s="248" t="s">
        <v>678</v>
      </c>
      <c r="I82" s="248" t="s">
        <v>679</v>
      </c>
      <c r="J82" s="248"/>
      <c r="K82" s="260"/>
    </row>
    <row r="83" spans="2:11" s="1" customFormat="1" ht="15" customHeight="1">
      <c r="B83" s="271"/>
      <c r="C83" s="272" t="s">
        <v>680</v>
      </c>
      <c r="D83" s="272"/>
      <c r="E83" s="272"/>
      <c r="F83" s="273" t="s">
        <v>675</v>
      </c>
      <c r="G83" s="272"/>
      <c r="H83" s="272" t="s">
        <v>681</v>
      </c>
      <c r="I83" s="272" t="s">
        <v>671</v>
      </c>
      <c r="J83" s="272">
        <v>15</v>
      </c>
      <c r="K83" s="260"/>
    </row>
    <row r="84" spans="2:11" s="1" customFormat="1" ht="15" customHeight="1">
      <c r="B84" s="271"/>
      <c r="C84" s="272" t="s">
        <v>682</v>
      </c>
      <c r="D84" s="272"/>
      <c r="E84" s="272"/>
      <c r="F84" s="273" t="s">
        <v>675</v>
      </c>
      <c r="G84" s="272"/>
      <c r="H84" s="272" t="s">
        <v>683</v>
      </c>
      <c r="I84" s="272" t="s">
        <v>671</v>
      </c>
      <c r="J84" s="272">
        <v>15</v>
      </c>
      <c r="K84" s="260"/>
    </row>
    <row r="85" spans="2:11" s="1" customFormat="1" ht="15" customHeight="1">
      <c r="B85" s="271"/>
      <c r="C85" s="272" t="s">
        <v>684</v>
      </c>
      <c r="D85" s="272"/>
      <c r="E85" s="272"/>
      <c r="F85" s="273" t="s">
        <v>675</v>
      </c>
      <c r="G85" s="272"/>
      <c r="H85" s="272" t="s">
        <v>685</v>
      </c>
      <c r="I85" s="272" t="s">
        <v>671</v>
      </c>
      <c r="J85" s="272">
        <v>20</v>
      </c>
      <c r="K85" s="260"/>
    </row>
    <row r="86" spans="2:11" s="1" customFormat="1" ht="15" customHeight="1">
      <c r="B86" s="271"/>
      <c r="C86" s="272" t="s">
        <v>686</v>
      </c>
      <c r="D86" s="272"/>
      <c r="E86" s="272"/>
      <c r="F86" s="273" t="s">
        <v>675</v>
      </c>
      <c r="G86" s="272"/>
      <c r="H86" s="272" t="s">
        <v>687</v>
      </c>
      <c r="I86" s="272" t="s">
        <v>671</v>
      </c>
      <c r="J86" s="272">
        <v>20</v>
      </c>
      <c r="K86" s="260"/>
    </row>
    <row r="87" spans="2:11" s="1" customFormat="1" ht="15" customHeight="1">
      <c r="B87" s="271"/>
      <c r="C87" s="248" t="s">
        <v>688</v>
      </c>
      <c r="D87" s="248"/>
      <c r="E87" s="248"/>
      <c r="F87" s="269" t="s">
        <v>675</v>
      </c>
      <c r="G87" s="270"/>
      <c r="H87" s="248" t="s">
        <v>689</v>
      </c>
      <c r="I87" s="248" t="s">
        <v>671</v>
      </c>
      <c r="J87" s="248">
        <v>50</v>
      </c>
      <c r="K87" s="260"/>
    </row>
    <row r="88" spans="2:11" s="1" customFormat="1" ht="15" customHeight="1">
      <c r="B88" s="271"/>
      <c r="C88" s="248" t="s">
        <v>690</v>
      </c>
      <c r="D88" s="248"/>
      <c r="E88" s="248"/>
      <c r="F88" s="269" t="s">
        <v>675</v>
      </c>
      <c r="G88" s="270"/>
      <c r="H88" s="248" t="s">
        <v>691</v>
      </c>
      <c r="I88" s="248" t="s">
        <v>671</v>
      </c>
      <c r="J88" s="248">
        <v>20</v>
      </c>
      <c r="K88" s="260"/>
    </row>
    <row r="89" spans="2:11" s="1" customFormat="1" ht="15" customHeight="1">
      <c r="B89" s="271"/>
      <c r="C89" s="248" t="s">
        <v>692</v>
      </c>
      <c r="D89" s="248"/>
      <c r="E89" s="248"/>
      <c r="F89" s="269" t="s">
        <v>675</v>
      </c>
      <c r="G89" s="270"/>
      <c r="H89" s="248" t="s">
        <v>693</v>
      </c>
      <c r="I89" s="248" t="s">
        <v>671</v>
      </c>
      <c r="J89" s="248">
        <v>20</v>
      </c>
      <c r="K89" s="260"/>
    </row>
    <row r="90" spans="2:11" s="1" customFormat="1" ht="15" customHeight="1">
      <c r="B90" s="271"/>
      <c r="C90" s="248" t="s">
        <v>694</v>
      </c>
      <c r="D90" s="248"/>
      <c r="E90" s="248"/>
      <c r="F90" s="269" t="s">
        <v>675</v>
      </c>
      <c r="G90" s="270"/>
      <c r="H90" s="248" t="s">
        <v>695</v>
      </c>
      <c r="I90" s="248" t="s">
        <v>671</v>
      </c>
      <c r="J90" s="248">
        <v>50</v>
      </c>
      <c r="K90" s="260"/>
    </row>
    <row r="91" spans="2:11" s="1" customFormat="1" ht="15" customHeight="1">
      <c r="B91" s="271"/>
      <c r="C91" s="248" t="s">
        <v>696</v>
      </c>
      <c r="D91" s="248"/>
      <c r="E91" s="248"/>
      <c r="F91" s="269" t="s">
        <v>675</v>
      </c>
      <c r="G91" s="270"/>
      <c r="H91" s="248" t="s">
        <v>696</v>
      </c>
      <c r="I91" s="248" t="s">
        <v>671</v>
      </c>
      <c r="J91" s="248">
        <v>50</v>
      </c>
      <c r="K91" s="260"/>
    </row>
    <row r="92" spans="2:11" s="1" customFormat="1" ht="15" customHeight="1">
      <c r="B92" s="271"/>
      <c r="C92" s="248" t="s">
        <v>697</v>
      </c>
      <c r="D92" s="248"/>
      <c r="E92" s="248"/>
      <c r="F92" s="269" t="s">
        <v>675</v>
      </c>
      <c r="G92" s="270"/>
      <c r="H92" s="248" t="s">
        <v>698</v>
      </c>
      <c r="I92" s="248" t="s">
        <v>671</v>
      </c>
      <c r="J92" s="248">
        <v>255</v>
      </c>
      <c r="K92" s="260"/>
    </row>
    <row r="93" spans="2:11" s="1" customFormat="1" ht="15" customHeight="1">
      <c r="B93" s="271"/>
      <c r="C93" s="248" t="s">
        <v>699</v>
      </c>
      <c r="D93" s="248"/>
      <c r="E93" s="248"/>
      <c r="F93" s="269" t="s">
        <v>669</v>
      </c>
      <c r="G93" s="270"/>
      <c r="H93" s="248" t="s">
        <v>700</v>
      </c>
      <c r="I93" s="248" t="s">
        <v>701</v>
      </c>
      <c r="J93" s="248"/>
      <c r="K93" s="260"/>
    </row>
    <row r="94" spans="2:11" s="1" customFormat="1" ht="15" customHeight="1">
      <c r="B94" s="271"/>
      <c r="C94" s="248" t="s">
        <v>702</v>
      </c>
      <c r="D94" s="248"/>
      <c r="E94" s="248"/>
      <c r="F94" s="269" t="s">
        <v>669</v>
      </c>
      <c r="G94" s="270"/>
      <c r="H94" s="248" t="s">
        <v>703</v>
      </c>
      <c r="I94" s="248" t="s">
        <v>704</v>
      </c>
      <c r="J94" s="248"/>
      <c r="K94" s="260"/>
    </row>
    <row r="95" spans="2:11" s="1" customFormat="1" ht="15" customHeight="1">
      <c r="B95" s="271"/>
      <c r="C95" s="248" t="s">
        <v>705</v>
      </c>
      <c r="D95" s="248"/>
      <c r="E95" s="248"/>
      <c r="F95" s="269" t="s">
        <v>669</v>
      </c>
      <c r="G95" s="270"/>
      <c r="H95" s="248" t="s">
        <v>705</v>
      </c>
      <c r="I95" s="248" t="s">
        <v>704</v>
      </c>
      <c r="J95" s="248"/>
      <c r="K95" s="260"/>
    </row>
    <row r="96" spans="2:11" s="1" customFormat="1" ht="15" customHeight="1">
      <c r="B96" s="271"/>
      <c r="C96" s="248" t="s">
        <v>38</v>
      </c>
      <c r="D96" s="248"/>
      <c r="E96" s="248"/>
      <c r="F96" s="269" t="s">
        <v>669</v>
      </c>
      <c r="G96" s="270"/>
      <c r="H96" s="248" t="s">
        <v>706</v>
      </c>
      <c r="I96" s="248" t="s">
        <v>704</v>
      </c>
      <c r="J96" s="248"/>
      <c r="K96" s="260"/>
    </row>
    <row r="97" spans="2:11" s="1" customFormat="1" ht="15" customHeight="1">
      <c r="B97" s="271"/>
      <c r="C97" s="248" t="s">
        <v>48</v>
      </c>
      <c r="D97" s="248"/>
      <c r="E97" s="248"/>
      <c r="F97" s="269" t="s">
        <v>669</v>
      </c>
      <c r="G97" s="270"/>
      <c r="H97" s="248" t="s">
        <v>707</v>
      </c>
      <c r="I97" s="248" t="s">
        <v>704</v>
      </c>
      <c r="J97" s="248"/>
      <c r="K97" s="260"/>
    </row>
    <row r="98" spans="2:11" s="1" customFormat="1" ht="15" customHeight="1">
      <c r="B98" s="274"/>
      <c r="C98" s="275"/>
      <c r="D98" s="275"/>
      <c r="E98" s="275"/>
      <c r="F98" s="275"/>
      <c r="G98" s="275"/>
      <c r="H98" s="275"/>
      <c r="I98" s="275"/>
      <c r="J98" s="275"/>
      <c r="K98" s="276"/>
    </row>
    <row r="99" spans="2:11" s="1" customFormat="1" ht="18.7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7"/>
    </row>
    <row r="100" spans="2:11" s="1" customFormat="1" ht="18.75" customHeight="1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</row>
    <row r="101" spans="2:11" s="1" customFormat="1" ht="7.5" customHeight="1">
      <c r="B101" s="256"/>
      <c r="C101" s="257"/>
      <c r="D101" s="257"/>
      <c r="E101" s="257"/>
      <c r="F101" s="257"/>
      <c r="G101" s="257"/>
      <c r="H101" s="257"/>
      <c r="I101" s="257"/>
      <c r="J101" s="257"/>
      <c r="K101" s="258"/>
    </row>
    <row r="102" spans="2:11" s="1" customFormat="1" ht="45" customHeight="1">
      <c r="B102" s="259"/>
      <c r="C102" s="377" t="s">
        <v>708</v>
      </c>
      <c r="D102" s="377"/>
      <c r="E102" s="377"/>
      <c r="F102" s="377"/>
      <c r="G102" s="377"/>
      <c r="H102" s="377"/>
      <c r="I102" s="377"/>
      <c r="J102" s="377"/>
      <c r="K102" s="260"/>
    </row>
    <row r="103" spans="2:11" s="1" customFormat="1" ht="17.25" customHeight="1">
      <c r="B103" s="259"/>
      <c r="C103" s="261" t="s">
        <v>663</v>
      </c>
      <c r="D103" s="261"/>
      <c r="E103" s="261"/>
      <c r="F103" s="261" t="s">
        <v>664</v>
      </c>
      <c r="G103" s="262"/>
      <c r="H103" s="261" t="s">
        <v>54</v>
      </c>
      <c r="I103" s="261" t="s">
        <v>57</v>
      </c>
      <c r="J103" s="261" t="s">
        <v>665</v>
      </c>
      <c r="K103" s="260"/>
    </row>
    <row r="104" spans="2:11" s="1" customFormat="1" ht="17.25" customHeight="1">
      <c r="B104" s="259"/>
      <c r="C104" s="263" t="s">
        <v>666</v>
      </c>
      <c r="D104" s="263"/>
      <c r="E104" s="263"/>
      <c r="F104" s="264" t="s">
        <v>667</v>
      </c>
      <c r="G104" s="265"/>
      <c r="H104" s="263"/>
      <c r="I104" s="263"/>
      <c r="J104" s="263" t="s">
        <v>668</v>
      </c>
      <c r="K104" s="260"/>
    </row>
    <row r="105" spans="2:11" s="1" customFormat="1" ht="5.25" customHeight="1">
      <c r="B105" s="259"/>
      <c r="C105" s="261"/>
      <c r="D105" s="261"/>
      <c r="E105" s="261"/>
      <c r="F105" s="261"/>
      <c r="G105" s="279"/>
      <c r="H105" s="261"/>
      <c r="I105" s="261"/>
      <c r="J105" s="261"/>
      <c r="K105" s="260"/>
    </row>
    <row r="106" spans="2:11" s="1" customFormat="1" ht="15" customHeight="1">
      <c r="B106" s="259"/>
      <c r="C106" s="248" t="s">
        <v>53</v>
      </c>
      <c r="D106" s="268"/>
      <c r="E106" s="268"/>
      <c r="F106" s="269" t="s">
        <v>669</v>
      </c>
      <c r="G106" s="248"/>
      <c r="H106" s="248" t="s">
        <v>709</v>
      </c>
      <c r="I106" s="248" t="s">
        <v>671</v>
      </c>
      <c r="J106" s="248">
        <v>20</v>
      </c>
      <c r="K106" s="260"/>
    </row>
    <row r="107" spans="2:11" s="1" customFormat="1" ht="15" customHeight="1">
      <c r="B107" s="259"/>
      <c r="C107" s="248" t="s">
        <v>672</v>
      </c>
      <c r="D107" s="248"/>
      <c r="E107" s="248"/>
      <c r="F107" s="269" t="s">
        <v>669</v>
      </c>
      <c r="G107" s="248"/>
      <c r="H107" s="248" t="s">
        <v>709</v>
      </c>
      <c r="I107" s="248" t="s">
        <v>671</v>
      </c>
      <c r="J107" s="248">
        <v>120</v>
      </c>
      <c r="K107" s="260"/>
    </row>
    <row r="108" spans="2:11" s="1" customFormat="1" ht="15" customHeight="1">
      <c r="B108" s="271"/>
      <c r="C108" s="248" t="s">
        <v>674</v>
      </c>
      <c r="D108" s="248"/>
      <c r="E108" s="248"/>
      <c r="F108" s="269" t="s">
        <v>675</v>
      </c>
      <c r="G108" s="248"/>
      <c r="H108" s="248" t="s">
        <v>709</v>
      </c>
      <c r="I108" s="248" t="s">
        <v>671</v>
      </c>
      <c r="J108" s="248">
        <v>50</v>
      </c>
      <c r="K108" s="260"/>
    </row>
    <row r="109" spans="2:11" s="1" customFormat="1" ht="15" customHeight="1">
      <c r="B109" s="271"/>
      <c r="C109" s="248" t="s">
        <v>677</v>
      </c>
      <c r="D109" s="248"/>
      <c r="E109" s="248"/>
      <c r="F109" s="269" t="s">
        <v>669</v>
      </c>
      <c r="G109" s="248"/>
      <c r="H109" s="248" t="s">
        <v>709</v>
      </c>
      <c r="I109" s="248" t="s">
        <v>679</v>
      </c>
      <c r="J109" s="248"/>
      <c r="K109" s="260"/>
    </row>
    <row r="110" spans="2:11" s="1" customFormat="1" ht="15" customHeight="1">
      <c r="B110" s="271"/>
      <c r="C110" s="248" t="s">
        <v>688</v>
      </c>
      <c r="D110" s="248"/>
      <c r="E110" s="248"/>
      <c r="F110" s="269" t="s">
        <v>675</v>
      </c>
      <c r="G110" s="248"/>
      <c r="H110" s="248" t="s">
        <v>709</v>
      </c>
      <c r="I110" s="248" t="s">
        <v>671</v>
      </c>
      <c r="J110" s="248">
        <v>50</v>
      </c>
      <c r="K110" s="260"/>
    </row>
    <row r="111" spans="2:11" s="1" customFormat="1" ht="15" customHeight="1">
      <c r="B111" s="271"/>
      <c r="C111" s="248" t="s">
        <v>696</v>
      </c>
      <c r="D111" s="248"/>
      <c r="E111" s="248"/>
      <c r="F111" s="269" t="s">
        <v>675</v>
      </c>
      <c r="G111" s="248"/>
      <c r="H111" s="248" t="s">
        <v>709</v>
      </c>
      <c r="I111" s="248" t="s">
        <v>671</v>
      </c>
      <c r="J111" s="248">
        <v>50</v>
      </c>
      <c r="K111" s="260"/>
    </row>
    <row r="112" spans="2:11" s="1" customFormat="1" ht="15" customHeight="1">
      <c r="B112" s="271"/>
      <c r="C112" s="248" t="s">
        <v>694</v>
      </c>
      <c r="D112" s="248"/>
      <c r="E112" s="248"/>
      <c r="F112" s="269" t="s">
        <v>675</v>
      </c>
      <c r="G112" s="248"/>
      <c r="H112" s="248" t="s">
        <v>709</v>
      </c>
      <c r="I112" s="248" t="s">
        <v>671</v>
      </c>
      <c r="J112" s="248">
        <v>50</v>
      </c>
      <c r="K112" s="260"/>
    </row>
    <row r="113" spans="2:11" s="1" customFormat="1" ht="15" customHeight="1">
      <c r="B113" s="271"/>
      <c r="C113" s="248" t="s">
        <v>53</v>
      </c>
      <c r="D113" s="248"/>
      <c r="E113" s="248"/>
      <c r="F113" s="269" t="s">
        <v>669</v>
      </c>
      <c r="G113" s="248"/>
      <c r="H113" s="248" t="s">
        <v>710</v>
      </c>
      <c r="I113" s="248" t="s">
        <v>671</v>
      </c>
      <c r="J113" s="248">
        <v>20</v>
      </c>
      <c r="K113" s="260"/>
    </row>
    <row r="114" spans="2:11" s="1" customFormat="1" ht="15" customHeight="1">
      <c r="B114" s="271"/>
      <c r="C114" s="248" t="s">
        <v>711</v>
      </c>
      <c r="D114" s="248"/>
      <c r="E114" s="248"/>
      <c r="F114" s="269" t="s">
        <v>669</v>
      </c>
      <c r="G114" s="248"/>
      <c r="H114" s="248" t="s">
        <v>712</v>
      </c>
      <c r="I114" s="248" t="s">
        <v>671</v>
      </c>
      <c r="J114" s="248">
        <v>120</v>
      </c>
      <c r="K114" s="260"/>
    </row>
    <row r="115" spans="2:11" s="1" customFormat="1" ht="15" customHeight="1">
      <c r="B115" s="271"/>
      <c r="C115" s="248" t="s">
        <v>38</v>
      </c>
      <c r="D115" s="248"/>
      <c r="E115" s="248"/>
      <c r="F115" s="269" t="s">
        <v>669</v>
      </c>
      <c r="G115" s="248"/>
      <c r="H115" s="248" t="s">
        <v>713</v>
      </c>
      <c r="I115" s="248" t="s">
        <v>704</v>
      </c>
      <c r="J115" s="248"/>
      <c r="K115" s="260"/>
    </row>
    <row r="116" spans="2:11" s="1" customFormat="1" ht="15" customHeight="1">
      <c r="B116" s="271"/>
      <c r="C116" s="248" t="s">
        <v>48</v>
      </c>
      <c r="D116" s="248"/>
      <c r="E116" s="248"/>
      <c r="F116" s="269" t="s">
        <v>669</v>
      </c>
      <c r="G116" s="248"/>
      <c r="H116" s="248" t="s">
        <v>714</v>
      </c>
      <c r="I116" s="248" t="s">
        <v>704</v>
      </c>
      <c r="J116" s="248"/>
      <c r="K116" s="260"/>
    </row>
    <row r="117" spans="2:11" s="1" customFormat="1" ht="15" customHeight="1">
      <c r="B117" s="271"/>
      <c r="C117" s="248" t="s">
        <v>57</v>
      </c>
      <c r="D117" s="248"/>
      <c r="E117" s="248"/>
      <c r="F117" s="269" t="s">
        <v>669</v>
      </c>
      <c r="G117" s="248"/>
      <c r="H117" s="248" t="s">
        <v>715</v>
      </c>
      <c r="I117" s="248" t="s">
        <v>716</v>
      </c>
      <c r="J117" s="248"/>
      <c r="K117" s="260"/>
    </row>
    <row r="118" spans="2:11" s="1" customFormat="1" ht="15" customHeight="1">
      <c r="B118" s="274"/>
      <c r="C118" s="280"/>
      <c r="D118" s="280"/>
      <c r="E118" s="280"/>
      <c r="F118" s="280"/>
      <c r="G118" s="280"/>
      <c r="H118" s="280"/>
      <c r="I118" s="280"/>
      <c r="J118" s="280"/>
      <c r="K118" s="276"/>
    </row>
    <row r="119" spans="2:11" s="1" customFormat="1" ht="18.75" customHeight="1">
      <c r="B119" s="281"/>
      <c r="C119" s="282"/>
      <c r="D119" s="282"/>
      <c r="E119" s="282"/>
      <c r="F119" s="283"/>
      <c r="G119" s="282"/>
      <c r="H119" s="282"/>
      <c r="I119" s="282"/>
      <c r="J119" s="282"/>
      <c r="K119" s="281"/>
    </row>
    <row r="120" spans="2:11" s="1" customFormat="1" ht="18.75" customHeight="1"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</row>
    <row r="121" spans="2:11" s="1" customFormat="1" ht="7.5" customHeight="1">
      <c r="B121" s="284"/>
      <c r="C121" s="285"/>
      <c r="D121" s="285"/>
      <c r="E121" s="285"/>
      <c r="F121" s="285"/>
      <c r="G121" s="285"/>
      <c r="H121" s="285"/>
      <c r="I121" s="285"/>
      <c r="J121" s="285"/>
      <c r="K121" s="286"/>
    </row>
    <row r="122" spans="2:11" s="1" customFormat="1" ht="45" customHeight="1">
      <c r="B122" s="287"/>
      <c r="C122" s="375" t="s">
        <v>717</v>
      </c>
      <c r="D122" s="375"/>
      <c r="E122" s="375"/>
      <c r="F122" s="375"/>
      <c r="G122" s="375"/>
      <c r="H122" s="375"/>
      <c r="I122" s="375"/>
      <c r="J122" s="375"/>
      <c r="K122" s="288"/>
    </row>
    <row r="123" spans="2:11" s="1" customFormat="1" ht="17.25" customHeight="1">
      <c r="B123" s="289"/>
      <c r="C123" s="261" t="s">
        <v>663</v>
      </c>
      <c r="D123" s="261"/>
      <c r="E123" s="261"/>
      <c r="F123" s="261" t="s">
        <v>664</v>
      </c>
      <c r="G123" s="262"/>
      <c r="H123" s="261" t="s">
        <v>54</v>
      </c>
      <c r="I123" s="261" t="s">
        <v>57</v>
      </c>
      <c r="J123" s="261" t="s">
        <v>665</v>
      </c>
      <c r="K123" s="290"/>
    </row>
    <row r="124" spans="2:11" s="1" customFormat="1" ht="17.25" customHeight="1">
      <c r="B124" s="289"/>
      <c r="C124" s="263" t="s">
        <v>666</v>
      </c>
      <c r="D124" s="263"/>
      <c r="E124" s="263"/>
      <c r="F124" s="264" t="s">
        <v>667</v>
      </c>
      <c r="G124" s="265"/>
      <c r="H124" s="263"/>
      <c r="I124" s="263"/>
      <c r="J124" s="263" t="s">
        <v>668</v>
      </c>
      <c r="K124" s="290"/>
    </row>
    <row r="125" spans="2:11" s="1" customFormat="1" ht="5.25" customHeight="1">
      <c r="B125" s="291"/>
      <c r="C125" s="266"/>
      <c r="D125" s="266"/>
      <c r="E125" s="266"/>
      <c r="F125" s="266"/>
      <c r="G125" s="292"/>
      <c r="H125" s="266"/>
      <c r="I125" s="266"/>
      <c r="J125" s="266"/>
      <c r="K125" s="293"/>
    </row>
    <row r="126" spans="2:11" s="1" customFormat="1" ht="15" customHeight="1">
      <c r="B126" s="291"/>
      <c r="C126" s="248" t="s">
        <v>672</v>
      </c>
      <c r="D126" s="268"/>
      <c r="E126" s="268"/>
      <c r="F126" s="269" t="s">
        <v>669</v>
      </c>
      <c r="G126" s="248"/>
      <c r="H126" s="248" t="s">
        <v>709</v>
      </c>
      <c r="I126" s="248" t="s">
        <v>671</v>
      </c>
      <c r="J126" s="248">
        <v>120</v>
      </c>
      <c r="K126" s="294"/>
    </row>
    <row r="127" spans="2:11" s="1" customFormat="1" ht="15" customHeight="1">
      <c r="B127" s="291"/>
      <c r="C127" s="248" t="s">
        <v>718</v>
      </c>
      <c r="D127" s="248"/>
      <c r="E127" s="248"/>
      <c r="F127" s="269" t="s">
        <v>669</v>
      </c>
      <c r="G127" s="248"/>
      <c r="H127" s="248" t="s">
        <v>719</v>
      </c>
      <c r="I127" s="248" t="s">
        <v>671</v>
      </c>
      <c r="J127" s="248" t="s">
        <v>720</v>
      </c>
      <c r="K127" s="294"/>
    </row>
    <row r="128" spans="2:11" s="1" customFormat="1" ht="15" customHeight="1">
      <c r="B128" s="291"/>
      <c r="C128" s="248" t="s">
        <v>617</v>
      </c>
      <c r="D128" s="248"/>
      <c r="E128" s="248"/>
      <c r="F128" s="269" t="s">
        <v>669</v>
      </c>
      <c r="G128" s="248"/>
      <c r="H128" s="248" t="s">
        <v>721</v>
      </c>
      <c r="I128" s="248" t="s">
        <v>671</v>
      </c>
      <c r="J128" s="248" t="s">
        <v>720</v>
      </c>
      <c r="K128" s="294"/>
    </row>
    <row r="129" spans="2:11" s="1" customFormat="1" ht="15" customHeight="1">
      <c r="B129" s="291"/>
      <c r="C129" s="248" t="s">
        <v>680</v>
      </c>
      <c r="D129" s="248"/>
      <c r="E129" s="248"/>
      <c r="F129" s="269" t="s">
        <v>675</v>
      </c>
      <c r="G129" s="248"/>
      <c r="H129" s="248" t="s">
        <v>681</v>
      </c>
      <c r="I129" s="248" t="s">
        <v>671</v>
      </c>
      <c r="J129" s="248">
        <v>15</v>
      </c>
      <c r="K129" s="294"/>
    </row>
    <row r="130" spans="2:11" s="1" customFormat="1" ht="15" customHeight="1">
      <c r="B130" s="291"/>
      <c r="C130" s="272" t="s">
        <v>682</v>
      </c>
      <c r="D130" s="272"/>
      <c r="E130" s="272"/>
      <c r="F130" s="273" t="s">
        <v>675</v>
      </c>
      <c r="G130" s="272"/>
      <c r="H130" s="272" t="s">
        <v>683</v>
      </c>
      <c r="I130" s="272" t="s">
        <v>671</v>
      </c>
      <c r="J130" s="272">
        <v>15</v>
      </c>
      <c r="K130" s="294"/>
    </row>
    <row r="131" spans="2:11" s="1" customFormat="1" ht="15" customHeight="1">
      <c r="B131" s="291"/>
      <c r="C131" s="272" t="s">
        <v>684</v>
      </c>
      <c r="D131" s="272"/>
      <c r="E131" s="272"/>
      <c r="F131" s="273" t="s">
        <v>675</v>
      </c>
      <c r="G131" s="272"/>
      <c r="H131" s="272" t="s">
        <v>685</v>
      </c>
      <c r="I131" s="272" t="s">
        <v>671</v>
      </c>
      <c r="J131" s="272">
        <v>20</v>
      </c>
      <c r="K131" s="294"/>
    </row>
    <row r="132" spans="2:11" s="1" customFormat="1" ht="15" customHeight="1">
      <c r="B132" s="291"/>
      <c r="C132" s="272" t="s">
        <v>686</v>
      </c>
      <c r="D132" s="272"/>
      <c r="E132" s="272"/>
      <c r="F132" s="273" t="s">
        <v>675</v>
      </c>
      <c r="G132" s="272"/>
      <c r="H132" s="272" t="s">
        <v>687</v>
      </c>
      <c r="I132" s="272" t="s">
        <v>671</v>
      </c>
      <c r="J132" s="272">
        <v>20</v>
      </c>
      <c r="K132" s="294"/>
    </row>
    <row r="133" spans="2:11" s="1" customFormat="1" ht="15" customHeight="1">
      <c r="B133" s="291"/>
      <c r="C133" s="248" t="s">
        <v>674</v>
      </c>
      <c r="D133" s="248"/>
      <c r="E133" s="248"/>
      <c r="F133" s="269" t="s">
        <v>675</v>
      </c>
      <c r="G133" s="248"/>
      <c r="H133" s="248" t="s">
        <v>709</v>
      </c>
      <c r="I133" s="248" t="s">
        <v>671</v>
      </c>
      <c r="J133" s="248">
        <v>50</v>
      </c>
      <c r="K133" s="294"/>
    </row>
    <row r="134" spans="2:11" s="1" customFormat="1" ht="15" customHeight="1">
      <c r="B134" s="291"/>
      <c r="C134" s="248" t="s">
        <v>688</v>
      </c>
      <c r="D134" s="248"/>
      <c r="E134" s="248"/>
      <c r="F134" s="269" t="s">
        <v>675</v>
      </c>
      <c r="G134" s="248"/>
      <c r="H134" s="248" t="s">
        <v>709</v>
      </c>
      <c r="I134" s="248" t="s">
        <v>671</v>
      </c>
      <c r="J134" s="248">
        <v>50</v>
      </c>
      <c r="K134" s="294"/>
    </row>
    <row r="135" spans="2:11" s="1" customFormat="1" ht="15" customHeight="1">
      <c r="B135" s="291"/>
      <c r="C135" s="248" t="s">
        <v>694</v>
      </c>
      <c r="D135" s="248"/>
      <c r="E135" s="248"/>
      <c r="F135" s="269" t="s">
        <v>675</v>
      </c>
      <c r="G135" s="248"/>
      <c r="H135" s="248" t="s">
        <v>709</v>
      </c>
      <c r="I135" s="248" t="s">
        <v>671</v>
      </c>
      <c r="J135" s="248">
        <v>50</v>
      </c>
      <c r="K135" s="294"/>
    </row>
    <row r="136" spans="2:11" s="1" customFormat="1" ht="15" customHeight="1">
      <c r="B136" s="291"/>
      <c r="C136" s="248" t="s">
        <v>696</v>
      </c>
      <c r="D136" s="248"/>
      <c r="E136" s="248"/>
      <c r="F136" s="269" t="s">
        <v>675</v>
      </c>
      <c r="G136" s="248"/>
      <c r="H136" s="248" t="s">
        <v>709</v>
      </c>
      <c r="I136" s="248" t="s">
        <v>671</v>
      </c>
      <c r="J136" s="248">
        <v>50</v>
      </c>
      <c r="K136" s="294"/>
    </row>
    <row r="137" spans="2:11" s="1" customFormat="1" ht="15" customHeight="1">
      <c r="B137" s="291"/>
      <c r="C137" s="248" t="s">
        <v>697</v>
      </c>
      <c r="D137" s="248"/>
      <c r="E137" s="248"/>
      <c r="F137" s="269" t="s">
        <v>675</v>
      </c>
      <c r="G137" s="248"/>
      <c r="H137" s="248" t="s">
        <v>722</v>
      </c>
      <c r="I137" s="248" t="s">
        <v>671</v>
      </c>
      <c r="J137" s="248">
        <v>255</v>
      </c>
      <c r="K137" s="294"/>
    </row>
    <row r="138" spans="2:11" s="1" customFormat="1" ht="15" customHeight="1">
      <c r="B138" s="291"/>
      <c r="C138" s="248" t="s">
        <v>699</v>
      </c>
      <c r="D138" s="248"/>
      <c r="E138" s="248"/>
      <c r="F138" s="269" t="s">
        <v>669</v>
      </c>
      <c r="G138" s="248"/>
      <c r="H138" s="248" t="s">
        <v>723</v>
      </c>
      <c r="I138" s="248" t="s">
        <v>701</v>
      </c>
      <c r="J138" s="248"/>
      <c r="K138" s="294"/>
    </row>
    <row r="139" spans="2:11" s="1" customFormat="1" ht="15" customHeight="1">
      <c r="B139" s="291"/>
      <c r="C139" s="248" t="s">
        <v>702</v>
      </c>
      <c r="D139" s="248"/>
      <c r="E139" s="248"/>
      <c r="F139" s="269" t="s">
        <v>669</v>
      </c>
      <c r="G139" s="248"/>
      <c r="H139" s="248" t="s">
        <v>724</v>
      </c>
      <c r="I139" s="248" t="s">
        <v>704</v>
      </c>
      <c r="J139" s="248"/>
      <c r="K139" s="294"/>
    </row>
    <row r="140" spans="2:11" s="1" customFormat="1" ht="15" customHeight="1">
      <c r="B140" s="291"/>
      <c r="C140" s="248" t="s">
        <v>705</v>
      </c>
      <c r="D140" s="248"/>
      <c r="E140" s="248"/>
      <c r="F140" s="269" t="s">
        <v>669</v>
      </c>
      <c r="G140" s="248"/>
      <c r="H140" s="248" t="s">
        <v>705</v>
      </c>
      <c r="I140" s="248" t="s">
        <v>704</v>
      </c>
      <c r="J140" s="248"/>
      <c r="K140" s="294"/>
    </row>
    <row r="141" spans="2:11" s="1" customFormat="1" ht="15" customHeight="1">
      <c r="B141" s="291"/>
      <c r="C141" s="248" t="s">
        <v>38</v>
      </c>
      <c r="D141" s="248"/>
      <c r="E141" s="248"/>
      <c r="F141" s="269" t="s">
        <v>669</v>
      </c>
      <c r="G141" s="248"/>
      <c r="H141" s="248" t="s">
        <v>725</v>
      </c>
      <c r="I141" s="248" t="s">
        <v>704</v>
      </c>
      <c r="J141" s="248"/>
      <c r="K141" s="294"/>
    </row>
    <row r="142" spans="2:11" s="1" customFormat="1" ht="15" customHeight="1">
      <c r="B142" s="291"/>
      <c r="C142" s="248" t="s">
        <v>726</v>
      </c>
      <c r="D142" s="248"/>
      <c r="E142" s="248"/>
      <c r="F142" s="269" t="s">
        <v>669</v>
      </c>
      <c r="G142" s="248"/>
      <c r="H142" s="248" t="s">
        <v>727</v>
      </c>
      <c r="I142" s="248" t="s">
        <v>704</v>
      </c>
      <c r="J142" s="248"/>
      <c r="K142" s="294"/>
    </row>
    <row r="143" spans="2:11" s="1" customFormat="1" ht="15" customHeight="1">
      <c r="B143" s="295"/>
      <c r="C143" s="296"/>
      <c r="D143" s="296"/>
      <c r="E143" s="296"/>
      <c r="F143" s="296"/>
      <c r="G143" s="296"/>
      <c r="H143" s="296"/>
      <c r="I143" s="296"/>
      <c r="J143" s="296"/>
      <c r="K143" s="297"/>
    </row>
    <row r="144" spans="2:11" s="1" customFormat="1" ht="18.75" customHeight="1">
      <c r="B144" s="282"/>
      <c r="C144" s="282"/>
      <c r="D144" s="282"/>
      <c r="E144" s="282"/>
      <c r="F144" s="283"/>
      <c r="G144" s="282"/>
      <c r="H144" s="282"/>
      <c r="I144" s="282"/>
      <c r="J144" s="282"/>
      <c r="K144" s="282"/>
    </row>
    <row r="145" spans="2:11" s="1" customFormat="1" ht="18.75" customHeight="1"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</row>
    <row r="146" spans="2:11" s="1" customFormat="1" ht="7.5" customHeight="1">
      <c r="B146" s="256"/>
      <c r="C146" s="257"/>
      <c r="D146" s="257"/>
      <c r="E146" s="257"/>
      <c r="F146" s="257"/>
      <c r="G146" s="257"/>
      <c r="H146" s="257"/>
      <c r="I146" s="257"/>
      <c r="J146" s="257"/>
      <c r="K146" s="258"/>
    </row>
    <row r="147" spans="2:11" s="1" customFormat="1" ht="45" customHeight="1">
      <c r="B147" s="259"/>
      <c r="C147" s="377" t="s">
        <v>728</v>
      </c>
      <c r="D147" s="377"/>
      <c r="E147" s="377"/>
      <c r="F147" s="377"/>
      <c r="G147" s="377"/>
      <c r="H147" s="377"/>
      <c r="I147" s="377"/>
      <c r="J147" s="377"/>
      <c r="K147" s="260"/>
    </row>
    <row r="148" spans="2:11" s="1" customFormat="1" ht="17.25" customHeight="1">
      <c r="B148" s="259"/>
      <c r="C148" s="261" t="s">
        <v>663</v>
      </c>
      <c r="D148" s="261"/>
      <c r="E148" s="261"/>
      <c r="F148" s="261" t="s">
        <v>664</v>
      </c>
      <c r="G148" s="262"/>
      <c r="H148" s="261" t="s">
        <v>54</v>
      </c>
      <c r="I148" s="261" t="s">
        <v>57</v>
      </c>
      <c r="J148" s="261" t="s">
        <v>665</v>
      </c>
      <c r="K148" s="260"/>
    </row>
    <row r="149" spans="2:11" s="1" customFormat="1" ht="17.25" customHeight="1">
      <c r="B149" s="259"/>
      <c r="C149" s="263" t="s">
        <v>666</v>
      </c>
      <c r="D149" s="263"/>
      <c r="E149" s="263"/>
      <c r="F149" s="264" t="s">
        <v>667</v>
      </c>
      <c r="G149" s="265"/>
      <c r="H149" s="263"/>
      <c r="I149" s="263"/>
      <c r="J149" s="263" t="s">
        <v>668</v>
      </c>
      <c r="K149" s="260"/>
    </row>
    <row r="150" spans="2:11" s="1" customFormat="1" ht="5.25" customHeight="1">
      <c r="B150" s="271"/>
      <c r="C150" s="266"/>
      <c r="D150" s="266"/>
      <c r="E150" s="266"/>
      <c r="F150" s="266"/>
      <c r="G150" s="267"/>
      <c r="H150" s="266"/>
      <c r="I150" s="266"/>
      <c r="J150" s="266"/>
      <c r="K150" s="294"/>
    </row>
    <row r="151" spans="2:11" s="1" customFormat="1" ht="15" customHeight="1">
      <c r="B151" s="271"/>
      <c r="C151" s="298" t="s">
        <v>672</v>
      </c>
      <c r="D151" s="248"/>
      <c r="E151" s="248"/>
      <c r="F151" s="299" t="s">
        <v>669</v>
      </c>
      <c r="G151" s="248"/>
      <c r="H151" s="298" t="s">
        <v>709</v>
      </c>
      <c r="I151" s="298" t="s">
        <v>671</v>
      </c>
      <c r="J151" s="298">
        <v>120</v>
      </c>
      <c r="K151" s="294"/>
    </row>
    <row r="152" spans="2:11" s="1" customFormat="1" ht="15" customHeight="1">
      <c r="B152" s="271"/>
      <c r="C152" s="298" t="s">
        <v>718</v>
      </c>
      <c r="D152" s="248"/>
      <c r="E152" s="248"/>
      <c r="F152" s="299" t="s">
        <v>669</v>
      </c>
      <c r="G152" s="248"/>
      <c r="H152" s="298" t="s">
        <v>729</v>
      </c>
      <c r="I152" s="298" t="s">
        <v>671</v>
      </c>
      <c r="J152" s="298" t="s">
        <v>720</v>
      </c>
      <c r="K152" s="294"/>
    </row>
    <row r="153" spans="2:11" s="1" customFormat="1" ht="15" customHeight="1">
      <c r="B153" s="271"/>
      <c r="C153" s="298" t="s">
        <v>617</v>
      </c>
      <c r="D153" s="248"/>
      <c r="E153" s="248"/>
      <c r="F153" s="299" t="s">
        <v>669</v>
      </c>
      <c r="G153" s="248"/>
      <c r="H153" s="298" t="s">
        <v>730</v>
      </c>
      <c r="I153" s="298" t="s">
        <v>671</v>
      </c>
      <c r="J153" s="298" t="s">
        <v>720</v>
      </c>
      <c r="K153" s="294"/>
    </row>
    <row r="154" spans="2:11" s="1" customFormat="1" ht="15" customHeight="1">
      <c r="B154" s="271"/>
      <c r="C154" s="298" t="s">
        <v>674</v>
      </c>
      <c r="D154" s="248"/>
      <c r="E154" s="248"/>
      <c r="F154" s="299" t="s">
        <v>675</v>
      </c>
      <c r="G154" s="248"/>
      <c r="H154" s="298" t="s">
        <v>709</v>
      </c>
      <c r="I154" s="298" t="s">
        <v>671</v>
      </c>
      <c r="J154" s="298">
        <v>50</v>
      </c>
      <c r="K154" s="294"/>
    </row>
    <row r="155" spans="2:11" s="1" customFormat="1" ht="15" customHeight="1">
      <c r="B155" s="271"/>
      <c r="C155" s="298" t="s">
        <v>677</v>
      </c>
      <c r="D155" s="248"/>
      <c r="E155" s="248"/>
      <c r="F155" s="299" t="s">
        <v>669</v>
      </c>
      <c r="G155" s="248"/>
      <c r="H155" s="298" t="s">
        <v>709</v>
      </c>
      <c r="I155" s="298" t="s">
        <v>679</v>
      </c>
      <c r="J155" s="298"/>
      <c r="K155" s="294"/>
    </row>
    <row r="156" spans="2:11" s="1" customFormat="1" ht="15" customHeight="1">
      <c r="B156" s="271"/>
      <c r="C156" s="298" t="s">
        <v>688</v>
      </c>
      <c r="D156" s="248"/>
      <c r="E156" s="248"/>
      <c r="F156" s="299" t="s">
        <v>675</v>
      </c>
      <c r="G156" s="248"/>
      <c r="H156" s="298" t="s">
        <v>709</v>
      </c>
      <c r="I156" s="298" t="s">
        <v>671</v>
      </c>
      <c r="J156" s="298">
        <v>50</v>
      </c>
      <c r="K156" s="294"/>
    </row>
    <row r="157" spans="2:11" s="1" customFormat="1" ht="15" customHeight="1">
      <c r="B157" s="271"/>
      <c r="C157" s="298" t="s">
        <v>696</v>
      </c>
      <c r="D157" s="248"/>
      <c r="E157" s="248"/>
      <c r="F157" s="299" t="s">
        <v>675</v>
      </c>
      <c r="G157" s="248"/>
      <c r="H157" s="298" t="s">
        <v>709</v>
      </c>
      <c r="I157" s="298" t="s">
        <v>671</v>
      </c>
      <c r="J157" s="298">
        <v>50</v>
      </c>
      <c r="K157" s="294"/>
    </row>
    <row r="158" spans="2:11" s="1" customFormat="1" ht="15" customHeight="1">
      <c r="B158" s="271"/>
      <c r="C158" s="298" t="s">
        <v>694</v>
      </c>
      <c r="D158" s="248"/>
      <c r="E158" s="248"/>
      <c r="F158" s="299" t="s">
        <v>675</v>
      </c>
      <c r="G158" s="248"/>
      <c r="H158" s="298" t="s">
        <v>709</v>
      </c>
      <c r="I158" s="298" t="s">
        <v>671</v>
      </c>
      <c r="J158" s="298">
        <v>50</v>
      </c>
      <c r="K158" s="294"/>
    </row>
    <row r="159" spans="2:11" s="1" customFormat="1" ht="15" customHeight="1">
      <c r="B159" s="271"/>
      <c r="C159" s="298" t="s">
        <v>96</v>
      </c>
      <c r="D159" s="248"/>
      <c r="E159" s="248"/>
      <c r="F159" s="299" t="s">
        <v>669</v>
      </c>
      <c r="G159" s="248"/>
      <c r="H159" s="298" t="s">
        <v>731</v>
      </c>
      <c r="I159" s="298" t="s">
        <v>671</v>
      </c>
      <c r="J159" s="298" t="s">
        <v>732</v>
      </c>
      <c r="K159" s="294"/>
    </row>
    <row r="160" spans="2:11" s="1" customFormat="1" ht="15" customHeight="1">
      <c r="B160" s="271"/>
      <c r="C160" s="298" t="s">
        <v>733</v>
      </c>
      <c r="D160" s="248"/>
      <c r="E160" s="248"/>
      <c r="F160" s="299" t="s">
        <v>669</v>
      </c>
      <c r="G160" s="248"/>
      <c r="H160" s="298" t="s">
        <v>734</v>
      </c>
      <c r="I160" s="298" t="s">
        <v>704</v>
      </c>
      <c r="J160" s="298"/>
      <c r="K160" s="294"/>
    </row>
    <row r="161" spans="2:11" s="1" customFormat="1" ht="15" customHeight="1">
      <c r="B161" s="300"/>
      <c r="C161" s="280"/>
      <c r="D161" s="280"/>
      <c r="E161" s="280"/>
      <c r="F161" s="280"/>
      <c r="G161" s="280"/>
      <c r="H161" s="280"/>
      <c r="I161" s="280"/>
      <c r="J161" s="280"/>
      <c r="K161" s="301"/>
    </row>
    <row r="162" spans="2:11" s="1" customFormat="1" ht="18.75" customHeight="1">
      <c r="B162" s="282"/>
      <c r="C162" s="292"/>
      <c r="D162" s="292"/>
      <c r="E162" s="292"/>
      <c r="F162" s="302"/>
      <c r="G162" s="292"/>
      <c r="H162" s="292"/>
      <c r="I162" s="292"/>
      <c r="J162" s="292"/>
      <c r="K162" s="282"/>
    </row>
    <row r="163" spans="2:11" s="1" customFormat="1" ht="18.75" customHeight="1"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</row>
    <row r="164" spans="2:11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pans="2:11" s="1" customFormat="1" ht="45" customHeight="1">
      <c r="B165" s="240"/>
      <c r="C165" s="375" t="s">
        <v>735</v>
      </c>
      <c r="D165" s="375"/>
      <c r="E165" s="375"/>
      <c r="F165" s="375"/>
      <c r="G165" s="375"/>
      <c r="H165" s="375"/>
      <c r="I165" s="375"/>
      <c r="J165" s="375"/>
      <c r="K165" s="241"/>
    </row>
    <row r="166" spans="2:11" s="1" customFormat="1" ht="17.25" customHeight="1">
      <c r="B166" s="240"/>
      <c r="C166" s="261" t="s">
        <v>663</v>
      </c>
      <c r="D166" s="261"/>
      <c r="E166" s="261"/>
      <c r="F166" s="261" t="s">
        <v>664</v>
      </c>
      <c r="G166" s="303"/>
      <c r="H166" s="304" t="s">
        <v>54</v>
      </c>
      <c r="I166" s="304" t="s">
        <v>57</v>
      </c>
      <c r="J166" s="261" t="s">
        <v>665</v>
      </c>
      <c r="K166" s="241"/>
    </row>
    <row r="167" spans="2:11" s="1" customFormat="1" ht="17.25" customHeight="1">
      <c r="B167" s="242"/>
      <c r="C167" s="263" t="s">
        <v>666</v>
      </c>
      <c r="D167" s="263"/>
      <c r="E167" s="263"/>
      <c r="F167" s="264" t="s">
        <v>667</v>
      </c>
      <c r="G167" s="305"/>
      <c r="H167" s="306"/>
      <c r="I167" s="306"/>
      <c r="J167" s="263" t="s">
        <v>668</v>
      </c>
      <c r="K167" s="243"/>
    </row>
    <row r="168" spans="2:11" s="1" customFormat="1" ht="5.25" customHeight="1">
      <c r="B168" s="271"/>
      <c r="C168" s="266"/>
      <c r="D168" s="266"/>
      <c r="E168" s="266"/>
      <c r="F168" s="266"/>
      <c r="G168" s="267"/>
      <c r="H168" s="266"/>
      <c r="I168" s="266"/>
      <c r="J168" s="266"/>
      <c r="K168" s="294"/>
    </row>
    <row r="169" spans="2:11" s="1" customFormat="1" ht="15" customHeight="1">
      <c r="B169" s="271"/>
      <c r="C169" s="248" t="s">
        <v>672</v>
      </c>
      <c r="D169" s="248"/>
      <c r="E169" s="248"/>
      <c r="F169" s="269" t="s">
        <v>669</v>
      </c>
      <c r="G169" s="248"/>
      <c r="H169" s="248" t="s">
        <v>709</v>
      </c>
      <c r="I169" s="248" t="s">
        <v>671</v>
      </c>
      <c r="J169" s="248">
        <v>120</v>
      </c>
      <c r="K169" s="294"/>
    </row>
    <row r="170" spans="2:11" s="1" customFormat="1" ht="15" customHeight="1">
      <c r="B170" s="271"/>
      <c r="C170" s="248" t="s">
        <v>718</v>
      </c>
      <c r="D170" s="248"/>
      <c r="E170" s="248"/>
      <c r="F170" s="269" t="s">
        <v>669</v>
      </c>
      <c r="G170" s="248"/>
      <c r="H170" s="248" t="s">
        <v>719</v>
      </c>
      <c r="I170" s="248" t="s">
        <v>671</v>
      </c>
      <c r="J170" s="248" t="s">
        <v>720</v>
      </c>
      <c r="K170" s="294"/>
    </row>
    <row r="171" spans="2:11" s="1" customFormat="1" ht="15" customHeight="1">
      <c r="B171" s="271"/>
      <c r="C171" s="248" t="s">
        <v>617</v>
      </c>
      <c r="D171" s="248"/>
      <c r="E171" s="248"/>
      <c r="F171" s="269" t="s">
        <v>669</v>
      </c>
      <c r="G171" s="248"/>
      <c r="H171" s="248" t="s">
        <v>736</v>
      </c>
      <c r="I171" s="248" t="s">
        <v>671</v>
      </c>
      <c r="J171" s="248" t="s">
        <v>720</v>
      </c>
      <c r="K171" s="294"/>
    </row>
    <row r="172" spans="2:11" s="1" customFormat="1" ht="15" customHeight="1">
      <c r="B172" s="271"/>
      <c r="C172" s="248" t="s">
        <v>674</v>
      </c>
      <c r="D172" s="248"/>
      <c r="E172" s="248"/>
      <c r="F172" s="269" t="s">
        <v>675</v>
      </c>
      <c r="G172" s="248"/>
      <c r="H172" s="248" t="s">
        <v>736</v>
      </c>
      <c r="I172" s="248" t="s">
        <v>671</v>
      </c>
      <c r="J172" s="248">
        <v>50</v>
      </c>
      <c r="K172" s="294"/>
    </row>
    <row r="173" spans="2:11" s="1" customFormat="1" ht="15" customHeight="1">
      <c r="B173" s="271"/>
      <c r="C173" s="248" t="s">
        <v>677</v>
      </c>
      <c r="D173" s="248"/>
      <c r="E173" s="248"/>
      <c r="F173" s="269" t="s">
        <v>669</v>
      </c>
      <c r="G173" s="248"/>
      <c r="H173" s="248" t="s">
        <v>736</v>
      </c>
      <c r="I173" s="248" t="s">
        <v>679</v>
      </c>
      <c r="J173" s="248"/>
      <c r="K173" s="294"/>
    </row>
    <row r="174" spans="2:11" s="1" customFormat="1" ht="15" customHeight="1">
      <c r="B174" s="271"/>
      <c r="C174" s="248" t="s">
        <v>688</v>
      </c>
      <c r="D174" s="248"/>
      <c r="E174" s="248"/>
      <c r="F174" s="269" t="s">
        <v>675</v>
      </c>
      <c r="G174" s="248"/>
      <c r="H174" s="248" t="s">
        <v>736</v>
      </c>
      <c r="I174" s="248" t="s">
        <v>671</v>
      </c>
      <c r="J174" s="248">
        <v>50</v>
      </c>
      <c r="K174" s="294"/>
    </row>
    <row r="175" spans="2:11" s="1" customFormat="1" ht="15" customHeight="1">
      <c r="B175" s="271"/>
      <c r="C175" s="248" t="s">
        <v>696</v>
      </c>
      <c r="D175" s="248"/>
      <c r="E175" s="248"/>
      <c r="F175" s="269" t="s">
        <v>675</v>
      </c>
      <c r="G175" s="248"/>
      <c r="H175" s="248" t="s">
        <v>736</v>
      </c>
      <c r="I175" s="248" t="s">
        <v>671</v>
      </c>
      <c r="J175" s="248">
        <v>50</v>
      </c>
      <c r="K175" s="294"/>
    </row>
    <row r="176" spans="2:11" s="1" customFormat="1" ht="15" customHeight="1">
      <c r="B176" s="271"/>
      <c r="C176" s="248" t="s">
        <v>694</v>
      </c>
      <c r="D176" s="248"/>
      <c r="E176" s="248"/>
      <c r="F176" s="269" t="s">
        <v>675</v>
      </c>
      <c r="G176" s="248"/>
      <c r="H176" s="248" t="s">
        <v>736</v>
      </c>
      <c r="I176" s="248" t="s">
        <v>671</v>
      </c>
      <c r="J176" s="248">
        <v>50</v>
      </c>
      <c r="K176" s="294"/>
    </row>
    <row r="177" spans="2:11" s="1" customFormat="1" ht="15" customHeight="1">
      <c r="B177" s="271"/>
      <c r="C177" s="248" t="s">
        <v>116</v>
      </c>
      <c r="D177" s="248"/>
      <c r="E177" s="248"/>
      <c r="F177" s="269" t="s">
        <v>669</v>
      </c>
      <c r="G177" s="248"/>
      <c r="H177" s="248" t="s">
        <v>737</v>
      </c>
      <c r="I177" s="248" t="s">
        <v>738</v>
      </c>
      <c r="J177" s="248"/>
      <c r="K177" s="294"/>
    </row>
    <row r="178" spans="2:11" s="1" customFormat="1" ht="15" customHeight="1">
      <c r="B178" s="271"/>
      <c r="C178" s="248" t="s">
        <v>57</v>
      </c>
      <c r="D178" s="248"/>
      <c r="E178" s="248"/>
      <c r="F178" s="269" t="s">
        <v>669</v>
      </c>
      <c r="G178" s="248"/>
      <c r="H178" s="248" t="s">
        <v>739</v>
      </c>
      <c r="I178" s="248" t="s">
        <v>740</v>
      </c>
      <c r="J178" s="248">
        <v>1</v>
      </c>
      <c r="K178" s="294"/>
    </row>
    <row r="179" spans="2:11" s="1" customFormat="1" ht="15" customHeight="1">
      <c r="B179" s="271"/>
      <c r="C179" s="248" t="s">
        <v>53</v>
      </c>
      <c r="D179" s="248"/>
      <c r="E179" s="248"/>
      <c r="F179" s="269" t="s">
        <v>669</v>
      </c>
      <c r="G179" s="248"/>
      <c r="H179" s="248" t="s">
        <v>741</v>
      </c>
      <c r="I179" s="248" t="s">
        <v>671</v>
      </c>
      <c r="J179" s="248">
        <v>20</v>
      </c>
      <c r="K179" s="294"/>
    </row>
    <row r="180" spans="2:11" s="1" customFormat="1" ht="15" customHeight="1">
      <c r="B180" s="271"/>
      <c r="C180" s="248" t="s">
        <v>54</v>
      </c>
      <c r="D180" s="248"/>
      <c r="E180" s="248"/>
      <c r="F180" s="269" t="s">
        <v>669</v>
      </c>
      <c r="G180" s="248"/>
      <c r="H180" s="248" t="s">
        <v>742</v>
      </c>
      <c r="I180" s="248" t="s">
        <v>671</v>
      </c>
      <c r="J180" s="248">
        <v>255</v>
      </c>
      <c r="K180" s="294"/>
    </row>
    <row r="181" spans="2:11" s="1" customFormat="1" ht="15" customHeight="1">
      <c r="B181" s="271"/>
      <c r="C181" s="248" t="s">
        <v>117</v>
      </c>
      <c r="D181" s="248"/>
      <c r="E181" s="248"/>
      <c r="F181" s="269" t="s">
        <v>669</v>
      </c>
      <c r="G181" s="248"/>
      <c r="H181" s="248" t="s">
        <v>633</v>
      </c>
      <c r="I181" s="248" t="s">
        <v>671</v>
      </c>
      <c r="J181" s="248">
        <v>10</v>
      </c>
      <c r="K181" s="294"/>
    </row>
    <row r="182" spans="2:11" s="1" customFormat="1" ht="15" customHeight="1">
      <c r="B182" s="271"/>
      <c r="C182" s="248" t="s">
        <v>118</v>
      </c>
      <c r="D182" s="248"/>
      <c r="E182" s="248"/>
      <c r="F182" s="269" t="s">
        <v>669</v>
      </c>
      <c r="G182" s="248"/>
      <c r="H182" s="248" t="s">
        <v>743</v>
      </c>
      <c r="I182" s="248" t="s">
        <v>704</v>
      </c>
      <c r="J182" s="248"/>
      <c r="K182" s="294"/>
    </row>
    <row r="183" spans="2:11" s="1" customFormat="1" ht="15" customHeight="1">
      <c r="B183" s="271"/>
      <c r="C183" s="248" t="s">
        <v>744</v>
      </c>
      <c r="D183" s="248"/>
      <c r="E183" s="248"/>
      <c r="F183" s="269" t="s">
        <v>669</v>
      </c>
      <c r="G183" s="248"/>
      <c r="H183" s="248" t="s">
        <v>745</v>
      </c>
      <c r="I183" s="248" t="s">
        <v>704</v>
      </c>
      <c r="J183" s="248"/>
      <c r="K183" s="294"/>
    </row>
    <row r="184" spans="2:11" s="1" customFormat="1" ht="15" customHeight="1">
      <c r="B184" s="271"/>
      <c r="C184" s="248" t="s">
        <v>733</v>
      </c>
      <c r="D184" s="248"/>
      <c r="E184" s="248"/>
      <c r="F184" s="269" t="s">
        <v>669</v>
      </c>
      <c r="G184" s="248"/>
      <c r="H184" s="248" t="s">
        <v>746</v>
      </c>
      <c r="I184" s="248" t="s">
        <v>704</v>
      </c>
      <c r="J184" s="248"/>
      <c r="K184" s="294"/>
    </row>
    <row r="185" spans="2:11" s="1" customFormat="1" ht="15" customHeight="1">
      <c r="B185" s="271"/>
      <c r="C185" s="248" t="s">
        <v>120</v>
      </c>
      <c r="D185" s="248"/>
      <c r="E185" s="248"/>
      <c r="F185" s="269" t="s">
        <v>675</v>
      </c>
      <c r="G185" s="248"/>
      <c r="H185" s="248" t="s">
        <v>747</v>
      </c>
      <c r="I185" s="248" t="s">
        <v>671</v>
      </c>
      <c r="J185" s="248">
        <v>50</v>
      </c>
      <c r="K185" s="294"/>
    </row>
    <row r="186" spans="2:11" s="1" customFormat="1" ht="15" customHeight="1">
      <c r="B186" s="271"/>
      <c r="C186" s="248" t="s">
        <v>748</v>
      </c>
      <c r="D186" s="248"/>
      <c r="E186" s="248"/>
      <c r="F186" s="269" t="s">
        <v>675</v>
      </c>
      <c r="G186" s="248"/>
      <c r="H186" s="248" t="s">
        <v>749</v>
      </c>
      <c r="I186" s="248" t="s">
        <v>750</v>
      </c>
      <c r="J186" s="248"/>
      <c r="K186" s="294"/>
    </row>
    <row r="187" spans="2:11" s="1" customFormat="1" ht="15" customHeight="1">
      <c r="B187" s="271"/>
      <c r="C187" s="248" t="s">
        <v>751</v>
      </c>
      <c r="D187" s="248"/>
      <c r="E187" s="248"/>
      <c r="F187" s="269" t="s">
        <v>675</v>
      </c>
      <c r="G187" s="248"/>
      <c r="H187" s="248" t="s">
        <v>752</v>
      </c>
      <c r="I187" s="248" t="s">
        <v>750</v>
      </c>
      <c r="J187" s="248"/>
      <c r="K187" s="294"/>
    </row>
    <row r="188" spans="2:11" s="1" customFormat="1" ht="15" customHeight="1">
      <c r="B188" s="271"/>
      <c r="C188" s="248" t="s">
        <v>753</v>
      </c>
      <c r="D188" s="248"/>
      <c r="E188" s="248"/>
      <c r="F188" s="269" t="s">
        <v>675</v>
      </c>
      <c r="G188" s="248"/>
      <c r="H188" s="248" t="s">
        <v>754</v>
      </c>
      <c r="I188" s="248" t="s">
        <v>750</v>
      </c>
      <c r="J188" s="248"/>
      <c r="K188" s="294"/>
    </row>
    <row r="189" spans="2:11" s="1" customFormat="1" ht="15" customHeight="1">
      <c r="B189" s="271"/>
      <c r="C189" s="307" t="s">
        <v>755</v>
      </c>
      <c r="D189" s="248"/>
      <c r="E189" s="248"/>
      <c r="F189" s="269" t="s">
        <v>675</v>
      </c>
      <c r="G189" s="248"/>
      <c r="H189" s="248" t="s">
        <v>756</v>
      </c>
      <c r="I189" s="248" t="s">
        <v>757</v>
      </c>
      <c r="J189" s="308" t="s">
        <v>758</v>
      </c>
      <c r="K189" s="294"/>
    </row>
    <row r="190" spans="2:11" s="16" customFormat="1" ht="15" customHeight="1">
      <c r="B190" s="309"/>
      <c r="C190" s="310" t="s">
        <v>759</v>
      </c>
      <c r="D190" s="311"/>
      <c r="E190" s="311"/>
      <c r="F190" s="312" t="s">
        <v>675</v>
      </c>
      <c r="G190" s="311"/>
      <c r="H190" s="311" t="s">
        <v>760</v>
      </c>
      <c r="I190" s="311" t="s">
        <v>757</v>
      </c>
      <c r="J190" s="313" t="s">
        <v>758</v>
      </c>
      <c r="K190" s="314"/>
    </row>
    <row r="191" spans="2:11" s="1" customFormat="1" ht="15" customHeight="1">
      <c r="B191" s="271"/>
      <c r="C191" s="307" t="s">
        <v>42</v>
      </c>
      <c r="D191" s="248"/>
      <c r="E191" s="248"/>
      <c r="F191" s="269" t="s">
        <v>669</v>
      </c>
      <c r="G191" s="248"/>
      <c r="H191" s="245" t="s">
        <v>761</v>
      </c>
      <c r="I191" s="248" t="s">
        <v>762</v>
      </c>
      <c r="J191" s="248"/>
      <c r="K191" s="294"/>
    </row>
    <row r="192" spans="2:11" s="1" customFormat="1" ht="15" customHeight="1">
      <c r="B192" s="271"/>
      <c r="C192" s="307" t="s">
        <v>763</v>
      </c>
      <c r="D192" s="248"/>
      <c r="E192" s="248"/>
      <c r="F192" s="269" t="s">
        <v>669</v>
      </c>
      <c r="G192" s="248"/>
      <c r="H192" s="248" t="s">
        <v>764</v>
      </c>
      <c r="I192" s="248" t="s">
        <v>704</v>
      </c>
      <c r="J192" s="248"/>
      <c r="K192" s="294"/>
    </row>
    <row r="193" spans="2:11" s="1" customFormat="1" ht="15" customHeight="1">
      <c r="B193" s="271"/>
      <c r="C193" s="307" t="s">
        <v>765</v>
      </c>
      <c r="D193" s="248"/>
      <c r="E193" s="248"/>
      <c r="F193" s="269" t="s">
        <v>669</v>
      </c>
      <c r="G193" s="248"/>
      <c r="H193" s="248" t="s">
        <v>766</v>
      </c>
      <c r="I193" s="248" t="s">
        <v>704</v>
      </c>
      <c r="J193" s="248"/>
      <c r="K193" s="294"/>
    </row>
    <row r="194" spans="2:11" s="1" customFormat="1" ht="15" customHeight="1">
      <c r="B194" s="271"/>
      <c r="C194" s="307" t="s">
        <v>767</v>
      </c>
      <c r="D194" s="248"/>
      <c r="E194" s="248"/>
      <c r="F194" s="269" t="s">
        <v>675</v>
      </c>
      <c r="G194" s="248"/>
      <c r="H194" s="248" t="s">
        <v>768</v>
      </c>
      <c r="I194" s="248" t="s">
        <v>704</v>
      </c>
      <c r="J194" s="248"/>
      <c r="K194" s="294"/>
    </row>
    <row r="195" spans="2:11" s="1" customFormat="1" ht="15" customHeight="1">
      <c r="B195" s="300"/>
      <c r="C195" s="315"/>
      <c r="D195" s="280"/>
      <c r="E195" s="280"/>
      <c r="F195" s="280"/>
      <c r="G195" s="280"/>
      <c r="H195" s="280"/>
      <c r="I195" s="280"/>
      <c r="J195" s="280"/>
      <c r="K195" s="301"/>
    </row>
    <row r="196" spans="2:11" s="1" customFormat="1" ht="18.75" customHeight="1">
      <c r="B196" s="282"/>
      <c r="C196" s="292"/>
      <c r="D196" s="292"/>
      <c r="E196" s="292"/>
      <c r="F196" s="302"/>
      <c r="G196" s="292"/>
      <c r="H196" s="292"/>
      <c r="I196" s="292"/>
      <c r="J196" s="292"/>
      <c r="K196" s="282"/>
    </row>
    <row r="197" spans="2:11" s="1" customFormat="1" ht="18.75" customHeight="1">
      <c r="B197" s="282"/>
      <c r="C197" s="292"/>
      <c r="D197" s="292"/>
      <c r="E197" s="292"/>
      <c r="F197" s="302"/>
      <c r="G197" s="292"/>
      <c r="H197" s="292"/>
      <c r="I197" s="292"/>
      <c r="J197" s="292"/>
      <c r="K197" s="282"/>
    </row>
    <row r="198" spans="2:11" s="1" customFormat="1" ht="18.75" customHeight="1">
      <c r="B198" s="255"/>
      <c r="C198" s="255"/>
      <c r="D198" s="255"/>
      <c r="E198" s="255"/>
      <c r="F198" s="255"/>
      <c r="G198" s="255"/>
      <c r="H198" s="255"/>
      <c r="I198" s="255"/>
      <c r="J198" s="255"/>
      <c r="K198" s="255"/>
    </row>
    <row r="199" spans="2:11" s="1" customFormat="1" ht="13.5">
      <c r="B199" s="237"/>
      <c r="C199" s="238"/>
      <c r="D199" s="238"/>
      <c r="E199" s="238"/>
      <c r="F199" s="238"/>
      <c r="G199" s="238"/>
      <c r="H199" s="238"/>
      <c r="I199" s="238"/>
      <c r="J199" s="238"/>
      <c r="K199" s="239"/>
    </row>
    <row r="200" spans="2:11" s="1" customFormat="1" ht="21">
      <c r="B200" s="240"/>
      <c r="C200" s="375" t="s">
        <v>769</v>
      </c>
      <c r="D200" s="375"/>
      <c r="E200" s="375"/>
      <c r="F200" s="375"/>
      <c r="G200" s="375"/>
      <c r="H200" s="375"/>
      <c r="I200" s="375"/>
      <c r="J200" s="375"/>
      <c r="K200" s="241"/>
    </row>
    <row r="201" spans="2:11" s="1" customFormat="1" ht="25.5" customHeight="1">
      <c r="B201" s="240"/>
      <c r="C201" s="316" t="s">
        <v>770</v>
      </c>
      <c r="D201" s="316"/>
      <c r="E201" s="316"/>
      <c r="F201" s="316" t="s">
        <v>771</v>
      </c>
      <c r="G201" s="317"/>
      <c r="H201" s="376" t="s">
        <v>772</v>
      </c>
      <c r="I201" s="376"/>
      <c r="J201" s="376"/>
      <c r="K201" s="241"/>
    </row>
    <row r="202" spans="2:11" s="1" customFormat="1" ht="5.25" customHeight="1">
      <c r="B202" s="271"/>
      <c r="C202" s="266"/>
      <c r="D202" s="266"/>
      <c r="E202" s="266"/>
      <c r="F202" s="266"/>
      <c r="G202" s="292"/>
      <c r="H202" s="266"/>
      <c r="I202" s="266"/>
      <c r="J202" s="266"/>
      <c r="K202" s="294"/>
    </row>
    <row r="203" spans="2:11" s="1" customFormat="1" ht="15" customHeight="1">
      <c r="B203" s="271"/>
      <c r="C203" s="248" t="s">
        <v>762</v>
      </c>
      <c r="D203" s="248"/>
      <c r="E203" s="248"/>
      <c r="F203" s="269" t="s">
        <v>43</v>
      </c>
      <c r="G203" s="248"/>
      <c r="H203" s="374" t="s">
        <v>773</v>
      </c>
      <c r="I203" s="374"/>
      <c r="J203" s="374"/>
      <c r="K203" s="294"/>
    </row>
    <row r="204" spans="2:11" s="1" customFormat="1" ht="15" customHeight="1">
      <c r="B204" s="271"/>
      <c r="C204" s="248"/>
      <c r="D204" s="248"/>
      <c r="E204" s="248"/>
      <c r="F204" s="269" t="s">
        <v>44</v>
      </c>
      <c r="G204" s="248"/>
      <c r="H204" s="374" t="s">
        <v>774</v>
      </c>
      <c r="I204" s="374"/>
      <c r="J204" s="374"/>
      <c r="K204" s="294"/>
    </row>
    <row r="205" spans="2:11" s="1" customFormat="1" ht="15" customHeight="1">
      <c r="B205" s="271"/>
      <c r="C205" s="248"/>
      <c r="D205" s="248"/>
      <c r="E205" s="248"/>
      <c r="F205" s="269" t="s">
        <v>47</v>
      </c>
      <c r="G205" s="248"/>
      <c r="H205" s="374" t="s">
        <v>775</v>
      </c>
      <c r="I205" s="374"/>
      <c r="J205" s="374"/>
      <c r="K205" s="294"/>
    </row>
    <row r="206" spans="2:11" s="1" customFormat="1" ht="15" customHeight="1">
      <c r="B206" s="271"/>
      <c r="C206" s="248"/>
      <c r="D206" s="248"/>
      <c r="E206" s="248"/>
      <c r="F206" s="269" t="s">
        <v>45</v>
      </c>
      <c r="G206" s="248"/>
      <c r="H206" s="374" t="s">
        <v>776</v>
      </c>
      <c r="I206" s="374"/>
      <c r="J206" s="374"/>
      <c r="K206" s="294"/>
    </row>
    <row r="207" spans="2:11" s="1" customFormat="1" ht="15" customHeight="1">
      <c r="B207" s="271"/>
      <c r="C207" s="248"/>
      <c r="D207" s="248"/>
      <c r="E207" s="248"/>
      <c r="F207" s="269" t="s">
        <v>46</v>
      </c>
      <c r="G207" s="248"/>
      <c r="H207" s="374" t="s">
        <v>777</v>
      </c>
      <c r="I207" s="374"/>
      <c r="J207" s="374"/>
      <c r="K207" s="294"/>
    </row>
    <row r="208" spans="2:11" s="1" customFormat="1" ht="15" customHeight="1">
      <c r="B208" s="271"/>
      <c r="C208" s="248"/>
      <c r="D208" s="248"/>
      <c r="E208" s="248"/>
      <c r="F208" s="269"/>
      <c r="G208" s="248"/>
      <c r="H208" s="248"/>
      <c r="I208" s="248"/>
      <c r="J208" s="248"/>
      <c r="K208" s="294"/>
    </row>
    <row r="209" spans="2:11" s="1" customFormat="1" ht="15" customHeight="1">
      <c r="B209" s="271"/>
      <c r="C209" s="248" t="s">
        <v>716</v>
      </c>
      <c r="D209" s="248"/>
      <c r="E209" s="248"/>
      <c r="F209" s="269" t="s">
        <v>79</v>
      </c>
      <c r="G209" s="248"/>
      <c r="H209" s="374" t="s">
        <v>778</v>
      </c>
      <c r="I209" s="374"/>
      <c r="J209" s="374"/>
      <c r="K209" s="294"/>
    </row>
    <row r="210" spans="2:11" s="1" customFormat="1" ht="15" customHeight="1">
      <c r="B210" s="271"/>
      <c r="C210" s="248"/>
      <c r="D210" s="248"/>
      <c r="E210" s="248"/>
      <c r="F210" s="269" t="s">
        <v>613</v>
      </c>
      <c r="G210" s="248"/>
      <c r="H210" s="374" t="s">
        <v>614</v>
      </c>
      <c r="I210" s="374"/>
      <c r="J210" s="374"/>
      <c r="K210" s="294"/>
    </row>
    <row r="211" spans="2:11" s="1" customFormat="1" ht="15" customHeight="1">
      <c r="B211" s="271"/>
      <c r="C211" s="248"/>
      <c r="D211" s="248"/>
      <c r="E211" s="248"/>
      <c r="F211" s="269" t="s">
        <v>611</v>
      </c>
      <c r="G211" s="248"/>
      <c r="H211" s="374" t="s">
        <v>779</v>
      </c>
      <c r="I211" s="374"/>
      <c r="J211" s="374"/>
      <c r="K211" s="294"/>
    </row>
    <row r="212" spans="2:11" s="1" customFormat="1" ht="15" customHeight="1">
      <c r="B212" s="318"/>
      <c r="C212" s="248"/>
      <c r="D212" s="248"/>
      <c r="E212" s="248"/>
      <c r="F212" s="269" t="s">
        <v>615</v>
      </c>
      <c r="G212" s="307"/>
      <c r="H212" s="373" t="s">
        <v>616</v>
      </c>
      <c r="I212" s="373"/>
      <c r="J212" s="373"/>
      <c r="K212" s="319"/>
    </row>
    <row r="213" spans="2:11" s="1" customFormat="1" ht="15" customHeight="1">
      <c r="B213" s="318"/>
      <c r="C213" s="248"/>
      <c r="D213" s="248"/>
      <c r="E213" s="248"/>
      <c r="F213" s="269" t="s">
        <v>586</v>
      </c>
      <c r="G213" s="307"/>
      <c r="H213" s="373" t="s">
        <v>780</v>
      </c>
      <c r="I213" s="373"/>
      <c r="J213" s="373"/>
      <c r="K213" s="319"/>
    </row>
    <row r="214" spans="2:11" s="1" customFormat="1" ht="15" customHeight="1">
      <c r="B214" s="318"/>
      <c r="C214" s="248"/>
      <c r="D214" s="248"/>
      <c r="E214" s="248"/>
      <c r="F214" s="269"/>
      <c r="G214" s="307"/>
      <c r="H214" s="298"/>
      <c r="I214" s="298"/>
      <c r="J214" s="298"/>
      <c r="K214" s="319"/>
    </row>
    <row r="215" spans="2:11" s="1" customFormat="1" ht="15" customHeight="1">
      <c r="B215" s="318"/>
      <c r="C215" s="248" t="s">
        <v>740</v>
      </c>
      <c r="D215" s="248"/>
      <c r="E215" s="248"/>
      <c r="F215" s="269">
        <v>1</v>
      </c>
      <c r="G215" s="307"/>
      <c r="H215" s="373" t="s">
        <v>781</v>
      </c>
      <c r="I215" s="373"/>
      <c r="J215" s="373"/>
      <c r="K215" s="319"/>
    </row>
    <row r="216" spans="2:11" s="1" customFormat="1" ht="15" customHeight="1">
      <c r="B216" s="318"/>
      <c r="C216" s="248"/>
      <c r="D216" s="248"/>
      <c r="E216" s="248"/>
      <c r="F216" s="269">
        <v>2</v>
      </c>
      <c r="G216" s="307"/>
      <c r="H216" s="373" t="s">
        <v>782</v>
      </c>
      <c r="I216" s="373"/>
      <c r="J216" s="373"/>
      <c r="K216" s="319"/>
    </row>
    <row r="217" spans="2:11" s="1" customFormat="1" ht="15" customHeight="1">
      <c r="B217" s="318"/>
      <c r="C217" s="248"/>
      <c r="D217" s="248"/>
      <c r="E217" s="248"/>
      <c r="F217" s="269">
        <v>3</v>
      </c>
      <c r="G217" s="307"/>
      <c r="H217" s="373" t="s">
        <v>783</v>
      </c>
      <c r="I217" s="373"/>
      <c r="J217" s="373"/>
      <c r="K217" s="319"/>
    </row>
    <row r="218" spans="2:11" s="1" customFormat="1" ht="15" customHeight="1">
      <c r="B218" s="318"/>
      <c r="C218" s="248"/>
      <c r="D218" s="248"/>
      <c r="E218" s="248"/>
      <c r="F218" s="269">
        <v>4</v>
      </c>
      <c r="G218" s="307"/>
      <c r="H218" s="373" t="s">
        <v>784</v>
      </c>
      <c r="I218" s="373"/>
      <c r="J218" s="373"/>
      <c r="K218" s="319"/>
    </row>
    <row r="219" spans="2:11" s="1" customFormat="1" ht="12.75" customHeight="1">
      <c r="B219" s="320"/>
      <c r="C219" s="321"/>
      <c r="D219" s="321"/>
      <c r="E219" s="321"/>
      <c r="F219" s="321"/>
      <c r="G219" s="321"/>
      <c r="H219" s="321"/>
      <c r="I219" s="321"/>
      <c r="J219" s="321"/>
      <c r="K219" s="322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Stavebně konstrukční...</vt:lpstr>
      <vt:lpstr>02 - Výtah V2 a V3</vt:lpstr>
      <vt:lpstr>03 - Silnoproudá elektroi...</vt:lpstr>
      <vt:lpstr>04 - EPS</vt:lpstr>
      <vt:lpstr>Pokyny pro vyplnění</vt:lpstr>
      <vt:lpstr>'01 - Stavebně konstrukční...'!Názvy_tisku</vt:lpstr>
      <vt:lpstr>'02 - Výtah V2 a V3'!Názvy_tisku</vt:lpstr>
      <vt:lpstr>'03 - Silnoproudá elektroi...'!Názvy_tisku</vt:lpstr>
      <vt:lpstr>'04 - EPS'!Názvy_tisku</vt:lpstr>
      <vt:lpstr>'Rekapitulace stavby'!Názvy_tisku</vt:lpstr>
      <vt:lpstr>'01 - Stavebně konstrukční...'!Oblast_tisku</vt:lpstr>
      <vt:lpstr>'02 - Výtah V2 a V3'!Oblast_tisku</vt:lpstr>
      <vt:lpstr>'03 - Silnoproudá elektroi...'!Oblast_tisku</vt:lpstr>
      <vt:lpstr>'04 - EPS'!Oblast_tisku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Dušek</dc:creator>
  <cp:lastModifiedBy>Uživatel</cp:lastModifiedBy>
  <cp:lastPrinted>2024-12-27T10:29:21Z</cp:lastPrinted>
  <dcterms:created xsi:type="dcterms:W3CDTF">2024-12-20T09:21:54Z</dcterms:created>
  <dcterms:modified xsi:type="dcterms:W3CDTF">2025-01-03T11:46:49Z</dcterms:modified>
</cp:coreProperties>
</file>